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aul\Documents\000work\CA centers\"/>
    </mc:Choice>
  </mc:AlternateContent>
  <bookViews>
    <workbookView xWindow="0" yWindow="0" windowWidth="19944" windowHeight="9012"/>
  </bookViews>
  <sheets>
    <sheet name="calculator" sheetId="1" r:id="rId1"/>
    <sheet name="notes" sheetId="2" r:id="rId2"/>
  </sheets>
  <definedNames>
    <definedName name="FuelCost">calculator!$J$18</definedName>
    <definedName name="FuelEmission">calculator!$I$18</definedName>
    <definedName name="Gbaseline">calculator!$F$18</definedName>
    <definedName name="Mmax">calculator!$E$25</definedName>
    <definedName name="Rpct">calculator!$H$25</definedName>
    <definedName name="Vmax">calculator!$F$25</definedName>
  </definedNames>
  <calcPr calcId="152511" iterate="1" iterateCount="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5" i="1" l="1"/>
  <c r="G34" i="1" l="1"/>
  <c r="G108" i="1" l="1"/>
  <c r="H108" i="1" s="1"/>
  <c r="G107" i="1"/>
  <c r="H107" i="1" s="1"/>
  <c r="G106" i="1"/>
  <c r="H106" i="1" s="1"/>
  <c r="G105" i="1"/>
  <c r="H105" i="1" s="1"/>
  <c r="G104" i="1"/>
  <c r="H104" i="1" s="1"/>
  <c r="G103" i="1"/>
  <c r="H103" i="1" s="1"/>
  <c r="G102" i="1"/>
  <c r="H102" i="1" s="1"/>
  <c r="G101" i="1"/>
  <c r="H101" i="1" s="1"/>
  <c r="G100" i="1"/>
  <c r="H100" i="1" s="1"/>
  <c r="G99" i="1"/>
  <c r="H99" i="1" s="1"/>
  <c r="G98" i="1"/>
  <c r="H98" i="1" s="1"/>
  <c r="G97" i="1"/>
  <c r="H97" i="1" s="1"/>
  <c r="G96" i="1"/>
  <c r="H96" i="1" s="1"/>
  <c r="G95" i="1"/>
  <c r="H95" i="1" s="1"/>
  <c r="G94" i="1"/>
  <c r="H94" i="1" s="1"/>
  <c r="G93" i="1"/>
  <c r="H93" i="1" s="1"/>
  <c r="G92" i="1"/>
  <c r="H92" i="1" s="1"/>
  <c r="G91" i="1"/>
  <c r="H91" i="1" s="1"/>
  <c r="G90" i="1"/>
  <c r="H90" i="1" s="1"/>
  <c r="G89" i="1"/>
  <c r="H89" i="1" s="1"/>
  <c r="G88" i="1"/>
  <c r="H88" i="1" s="1"/>
  <c r="G87" i="1"/>
  <c r="H87" i="1" s="1"/>
  <c r="G86" i="1"/>
  <c r="H86" i="1" s="1"/>
  <c r="G85" i="1"/>
  <c r="H85" i="1" s="1"/>
  <c r="G84" i="1"/>
  <c r="H84" i="1" s="1"/>
  <c r="G83" i="1"/>
  <c r="H83" i="1" s="1"/>
  <c r="G82" i="1"/>
  <c r="H82" i="1" s="1"/>
  <c r="G81" i="1"/>
  <c r="H81" i="1" s="1"/>
  <c r="G80" i="1"/>
  <c r="H80" i="1" s="1"/>
  <c r="J80" i="1" s="1"/>
  <c r="O80" i="1" s="1"/>
  <c r="G79" i="1"/>
  <c r="H79" i="1" s="1"/>
  <c r="G78" i="1"/>
  <c r="H78" i="1" s="1"/>
  <c r="J78" i="1" s="1"/>
  <c r="O78" i="1" s="1"/>
  <c r="G77" i="1"/>
  <c r="G76" i="1"/>
  <c r="H76" i="1" s="1"/>
  <c r="G75" i="1"/>
  <c r="H75" i="1" s="1"/>
  <c r="G74" i="1"/>
  <c r="H74" i="1" s="1"/>
  <c r="G73" i="1"/>
  <c r="G72" i="1"/>
  <c r="H72" i="1" s="1"/>
  <c r="J72" i="1" s="1"/>
  <c r="O72" i="1" s="1"/>
  <c r="G71" i="1"/>
  <c r="H71" i="1" s="1"/>
  <c r="G70" i="1"/>
  <c r="H70" i="1" s="1"/>
  <c r="J70" i="1" s="1"/>
  <c r="O70" i="1" s="1"/>
  <c r="G69" i="1"/>
  <c r="G68" i="1"/>
  <c r="H68" i="1" s="1"/>
  <c r="G67" i="1"/>
  <c r="H67" i="1" s="1"/>
  <c r="G66" i="1"/>
  <c r="G65" i="1"/>
  <c r="G64" i="1"/>
  <c r="L64" i="1" s="1"/>
  <c r="G63" i="1"/>
  <c r="G62" i="1"/>
  <c r="G61" i="1"/>
  <c r="G60" i="1"/>
  <c r="L60" i="1" s="1"/>
  <c r="G59" i="1"/>
  <c r="G58" i="1"/>
  <c r="L58" i="1" s="1"/>
  <c r="G57" i="1"/>
  <c r="G56" i="1"/>
  <c r="G55" i="1"/>
  <c r="G54" i="1"/>
  <c r="G53" i="1"/>
  <c r="G52" i="1"/>
  <c r="L52" i="1" s="1"/>
  <c r="G51" i="1"/>
  <c r="G50" i="1"/>
  <c r="G49" i="1"/>
  <c r="G48" i="1"/>
  <c r="L48" i="1" s="1"/>
  <c r="G47" i="1"/>
  <c r="G46" i="1"/>
  <c r="G45" i="1"/>
  <c r="G44" i="1"/>
  <c r="L44" i="1" s="1"/>
  <c r="G43" i="1"/>
  <c r="L43" i="1" s="1"/>
  <c r="G42" i="1"/>
  <c r="L42" i="1" s="1"/>
  <c r="G41" i="1"/>
  <c r="G40" i="1"/>
  <c r="L40" i="1" s="1"/>
  <c r="G39" i="1"/>
  <c r="G38" i="1"/>
  <c r="G37" i="1"/>
  <c r="L80" i="1"/>
  <c r="L79" i="1"/>
  <c r="I79" i="1"/>
  <c r="L78" i="1"/>
  <c r="J76" i="1"/>
  <c r="O76" i="1" s="1"/>
  <c r="L75" i="1"/>
  <c r="I75" i="1"/>
  <c r="J74" i="1"/>
  <c r="O74" i="1" s="1"/>
  <c r="L72" i="1"/>
  <c r="L71" i="1"/>
  <c r="I71" i="1"/>
  <c r="L70" i="1"/>
  <c r="J68" i="1"/>
  <c r="O68" i="1" s="1"/>
  <c r="L67" i="1"/>
  <c r="I67" i="1"/>
  <c r="L63" i="1"/>
  <c r="L59" i="1"/>
  <c r="L56" i="1"/>
  <c r="L51" i="1"/>
  <c r="L47" i="1"/>
  <c r="L39" i="1"/>
  <c r="G36" i="1"/>
  <c r="G35" i="1"/>
  <c r="F33" i="1"/>
  <c r="E33" i="1"/>
  <c r="H25" i="1"/>
  <c r="L74" i="1" l="1"/>
  <c r="L76" i="1"/>
  <c r="L69" i="1"/>
  <c r="H69" i="1"/>
  <c r="J69" i="1" s="1"/>
  <c r="O69" i="1" s="1"/>
  <c r="L73" i="1"/>
  <c r="H73" i="1"/>
  <c r="J73" i="1" s="1"/>
  <c r="O73" i="1" s="1"/>
  <c r="L77" i="1"/>
  <c r="H77" i="1"/>
  <c r="J77" i="1" s="1"/>
  <c r="O77" i="1" s="1"/>
  <c r="L68" i="1"/>
  <c r="H58" i="1"/>
  <c r="J58" i="1" s="1"/>
  <c r="O58" i="1" s="1"/>
  <c r="H43" i="1"/>
  <c r="I43" i="1" s="1"/>
  <c r="H51" i="1"/>
  <c r="I51" i="1" s="1"/>
  <c r="H59" i="1"/>
  <c r="I59" i="1" s="1"/>
  <c r="H63" i="1"/>
  <c r="I63" i="1" s="1"/>
  <c r="H40" i="1"/>
  <c r="J40" i="1" s="1"/>
  <c r="O40" i="1" s="1"/>
  <c r="H44" i="1"/>
  <c r="J44" i="1" s="1"/>
  <c r="O44" i="1" s="1"/>
  <c r="H48" i="1"/>
  <c r="J48" i="1" s="1"/>
  <c r="O48" i="1" s="1"/>
  <c r="H52" i="1"/>
  <c r="J52" i="1" s="1"/>
  <c r="O52" i="1" s="1"/>
  <c r="H56" i="1"/>
  <c r="J56" i="1" s="1"/>
  <c r="O56" i="1" s="1"/>
  <c r="H60" i="1"/>
  <c r="J60" i="1" s="1"/>
  <c r="O60" i="1" s="1"/>
  <c r="H64" i="1"/>
  <c r="J64" i="1" s="1"/>
  <c r="O64" i="1" s="1"/>
  <c r="L37" i="1"/>
  <c r="H37" i="1" s="1"/>
  <c r="L41" i="1"/>
  <c r="H41" i="1" s="1"/>
  <c r="I41" i="1" s="1"/>
  <c r="L49" i="1"/>
  <c r="H42" i="1"/>
  <c r="I42" i="1" s="1"/>
  <c r="L54" i="1"/>
  <c r="H54" i="1"/>
  <c r="J54" i="1" s="1"/>
  <c r="O54" i="1" s="1"/>
  <c r="L50" i="1"/>
  <c r="H50" i="1" s="1"/>
  <c r="I50" i="1" s="1"/>
  <c r="L66" i="1"/>
  <c r="H66" i="1" s="1"/>
  <c r="H39" i="1"/>
  <c r="J39" i="1" s="1"/>
  <c r="O39" i="1" s="1"/>
  <c r="H47" i="1"/>
  <c r="I47" i="1" s="1"/>
  <c r="L55" i="1"/>
  <c r="H55" i="1" s="1"/>
  <c r="J55" i="1" s="1"/>
  <c r="O55" i="1" s="1"/>
  <c r="L45" i="1"/>
  <c r="H45" i="1" s="1"/>
  <c r="I45" i="1" s="1"/>
  <c r="L53" i="1"/>
  <c r="H53" i="1" s="1"/>
  <c r="I53" i="1" s="1"/>
  <c r="L57" i="1"/>
  <c r="H57" i="1" s="1"/>
  <c r="L61" i="1"/>
  <c r="H61" i="1" s="1"/>
  <c r="J61" i="1" s="1"/>
  <c r="O61" i="1" s="1"/>
  <c r="L65" i="1"/>
  <c r="H65" i="1" s="1"/>
  <c r="L38" i="1"/>
  <c r="H38" i="1" s="1"/>
  <c r="I38" i="1" s="1"/>
  <c r="L46" i="1"/>
  <c r="H46" i="1" s="1"/>
  <c r="L62" i="1"/>
  <c r="H62" i="1" s="1"/>
  <c r="G33" i="1"/>
  <c r="I78" i="1"/>
  <c r="I68" i="1"/>
  <c r="I70" i="1"/>
  <c r="I56" i="1"/>
  <c r="I72" i="1"/>
  <c r="I58" i="1"/>
  <c r="I74" i="1"/>
  <c r="I80" i="1"/>
  <c r="I76" i="1"/>
  <c r="J79" i="1"/>
  <c r="O79" i="1" s="1"/>
  <c r="J81" i="1"/>
  <c r="O81" i="1" s="1"/>
  <c r="I81" i="1"/>
  <c r="J85" i="1"/>
  <c r="O85" i="1" s="1"/>
  <c r="I85" i="1"/>
  <c r="J89" i="1"/>
  <c r="O89" i="1" s="1"/>
  <c r="I89" i="1"/>
  <c r="J93" i="1"/>
  <c r="O93" i="1" s="1"/>
  <c r="I93" i="1"/>
  <c r="J97" i="1"/>
  <c r="O97" i="1" s="1"/>
  <c r="I97" i="1"/>
  <c r="J101" i="1"/>
  <c r="O101" i="1" s="1"/>
  <c r="I101" i="1"/>
  <c r="J105" i="1"/>
  <c r="O105" i="1" s="1"/>
  <c r="I105" i="1"/>
  <c r="J82" i="1"/>
  <c r="O82" i="1" s="1"/>
  <c r="I82" i="1"/>
  <c r="J86" i="1"/>
  <c r="O86" i="1" s="1"/>
  <c r="I86" i="1"/>
  <c r="J90" i="1"/>
  <c r="O90" i="1" s="1"/>
  <c r="I90" i="1"/>
  <c r="J94" i="1"/>
  <c r="O94" i="1" s="1"/>
  <c r="I94" i="1"/>
  <c r="J98" i="1"/>
  <c r="O98" i="1" s="1"/>
  <c r="I98" i="1"/>
  <c r="J102" i="1"/>
  <c r="O102" i="1" s="1"/>
  <c r="I102" i="1"/>
  <c r="J106" i="1"/>
  <c r="O106" i="1" s="1"/>
  <c r="I106" i="1"/>
  <c r="J83" i="1"/>
  <c r="O83" i="1" s="1"/>
  <c r="I83" i="1"/>
  <c r="J87" i="1"/>
  <c r="O87" i="1" s="1"/>
  <c r="I87" i="1"/>
  <c r="J91" i="1"/>
  <c r="O91" i="1" s="1"/>
  <c r="I91" i="1"/>
  <c r="J95" i="1"/>
  <c r="O95" i="1" s="1"/>
  <c r="I95" i="1"/>
  <c r="J99" i="1"/>
  <c r="O99" i="1" s="1"/>
  <c r="I99" i="1"/>
  <c r="J103" i="1"/>
  <c r="O103" i="1" s="1"/>
  <c r="I103" i="1"/>
  <c r="J107" i="1"/>
  <c r="O107" i="1" s="1"/>
  <c r="I107" i="1"/>
  <c r="J84" i="1"/>
  <c r="O84" i="1" s="1"/>
  <c r="I84" i="1"/>
  <c r="J88" i="1"/>
  <c r="O88" i="1" s="1"/>
  <c r="I88" i="1"/>
  <c r="J92" i="1"/>
  <c r="O92" i="1" s="1"/>
  <c r="I92" i="1"/>
  <c r="J96" i="1"/>
  <c r="O96" i="1" s="1"/>
  <c r="I96" i="1"/>
  <c r="J100" i="1"/>
  <c r="O100" i="1" s="1"/>
  <c r="I100" i="1"/>
  <c r="J104" i="1"/>
  <c r="O104" i="1" s="1"/>
  <c r="I104" i="1"/>
  <c r="J108" i="1"/>
  <c r="O108" i="1" s="1"/>
  <c r="I108" i="1"/>
  <c r="L35" i="1"/>
  <c r="H35" i="1" s="1"/>
  <c r="J47" i="1"/>
  <c r="O47" i="1" s="1"/>
  <c r="J63" i="1"/>
  <c r="O63" i="1" s="1"/>
  <c r="J67" i="1"/>
  <c r="O67" i="1" s="1"/>
  <c r="J71" i="1"/>
  <c r="O71" i="1" s="1"/>
  <c r="J75" i="1"/>
  <c r="O75" i="1" s="1"/>
  <c r="L81" i="1"/>
  <c r="L83" i="1"/>
  <c r="L85" i="1"/>
  <c r="L87" i="1"/>
  <c r="L89" i="1"/>
  <c r="L91" i="1"/>
  <c r="L93" i="1"/>
  <c r="L95" i="1"/>
  <c r="L97" i="1"/>
  <c r="L99" i="1"/>
  <c r="L101" i="1"/>
  <c r="L103" i="1"/>
  <c r="L105" i="1"/>
  <c r="L107" i="1"/>
  <c r="I73" i="1"/>
  <c r="L34" i="1"/>
  <c r="H34" i="1" s="1"/>
  <c r="L36" i="1"/>
  <c r="H36" i="1" s="1"/>
  <c r="L82" i="1"/>
  <c r="L84" i="1"/>
  <c r="L86" i="1"/>
  <c r="L88" i="1"/>
  <c r="L90" i="1"/>
  <c r="L92" i="1"/>
  <c r="L94" i="1"/>
  <c r="L96" i="1"/>
  <c r="L98" i="1"/>
  <c r="L100" i="1"/>
  <c r="L102" i="1"/>
  <c r="L104" i="1"/>
  <c r="L106" i="1"/>
  <c r="L108" i="1"/>
  <c r="I77" i="1" l="1"/>
  <c r="J51" i="1"/>
  <c r="O51" i="1" s="1"/>
  <c r="I69" i="1"/>
  <c r="I64" i="1"/>
  <c r="I40" i="1"/>
  <c r="I48" i="1"/>
  <c r="I44" i="1"/>
  <c r="J59" i="1"/>
  <c r="O59" i="1" s="1"/>
  <c r="I60" i="1"/>
  <c r="J65" i="1"/>
  <c r="O65" i="1" s="1"/>
  <c r="I65" i="1"/>
  <c r="J66" i="1"/>
  <c r="O66" i="1" s="1"/>
  <c r="I66" i="1"/>
  <c r="I37" i="1"/>
  <c r="J37" i="1"/>
  <c r="O37" i="1" s="1"/>
  <c r="J62" i="1"/>
  <c r="O62" i="1" s="1"/>
  <c r="I62" i="1"/>
  <c r="J46" i="1"/>
  <c r="O46" i="1" s="1"/>
  <c r="I46" i="1"/>
  <c r="J57" i="1"/>
  <c r="O57" i="1" s="1"/>
  <c r="I57" i="1"/>
  <c r="J50" i="1"/>
  <c r="O50" i="1" s="1"/>
  <c r="I52" i="1"/>
  <c r="J45" i="1"/>
  <c r="O45" i="1" s="1"/>
  <c r="J43" i="1"/>
  <c r="O43" i="1" s="1"/>
  <c r="H49" i="1"/>
  <c r="I49" i="1" s="1"/>
  <c r="I61" i="1"/>
  <c r="I54" i="1"/>
  <c r="J38" i="1"/>
  <c r="O38" i="1" s="1"/>
  <c r="J53" i="1"/>
  <c r="O53" i="1" s="1"/>
  <c r="I55" i="1"/>
  <c r="I39" i="1"/>
  <c r="J42" i="1"/>
  <c r="O42" i="1" s="1"/>
  <c r="J41" i="1"/>
  <c r="O41" i="1" s="1"/>
  <c r="L33" i="1"/>
  <c r="H33" i="1" s="1"/>
  <c r="J33" i="1" s="1"/>
  <c r="R33" i="1" s="1"/>
  <c r="J34" i="1"/>
  <c r="O34" i="1" s="1"/>
  <c r="I34" i="1"/>
  <c r="J36" i="1"/>
  <c r="O36" i="1" s="1"/>
  <c r="I36" i="1"/>
  <c r="J35" i="1"/>
  <c r="O35" i="1" s="1"/>
  <c r="I35" i="1"/>
  <c r="J49" i="1" l="1"/>
  <c r="O49" i="1" s="1"/>
  <c r="O33" i="1" s="1"/>
  <c r="I33" i="1"/>
</calcChain>
</file>

<file path=xl/sharedStrings.xml><?xml version="1.0" encoding="utf-8"?>
<sst xmlns="http://schemas.openxmlformats.org/spreadsheetml/2006/main" count="195" uniqueCount="171">
  <si>
    <t>TERC Bulk Buster</t>
  </si>
  <si>
    <t>Cost and emissions calculator for cargo, by density</t>
  </si>
  <si>
    <t>This calculator provides a breakdown by item of fuel costs and emissions when shipping items of different densities.</t>
  </si>
  <si>
    <t>Enter data in white cells only.</t>
  </si>
  <si>
    <t>Results will be calculated and displayed in yellow cells.</t>
  </si>
  <si>
    <t>Vehicle data</t>
  </si>
  <si>
    <t>Fuel data</t>
  </si>
  <si>
    <t>Payload</t>
  </si>
  <si>
    <t>Fuel</t>
  </si>
  <si>
    <t>CO2 emitted</t>
  </si>
  <si>
    <t>Cost</t>
  </si>
  <si>
    <t>weight</t>
  </si>
  <si>
    <t>economy</t>
  </si>
  <si>
    <t>per gallon</t>
  </si>
  <si>
    <t>(ton)</t>
  </si>
  <si>
    <t>(mi/gal)</t>
  </si>
  <si>
    <t>(kg CO2 eq/gal)</t>
  </si>
  <si>
    <t>($/gal)</t>
  </si>
  <si>
    <t>Heavy load</t>
  </si>
  <si>
    <t>Light load</t>
  </si>
  <si>
    <t>Mmax</t>
  </si>
  <si>
    <t>Vmax</t>
  </si>
  <si>
    <t>Dbaseline</t>
  </si>
  <si>
    <t>R%</t>
  </si>
  <si>
    <t>Weight</t>
  </si>
  <si>
    <t>Volume</t>
  </si>
  <si>
    <t>Baseline</t>
  </si>
  <si>
    <t>Extra fuel use</t>
  </si>
  <si>
    <t>capacity</t>
  </si>
  <si>
    <t>density</t>
  </si>
  <si>
    <t>per ton load</t>
  </si>
  <si>
    <t>(CF)</t>
  </si>
  <si>
    <t>(lb/CF)</t>
  </si>
  <si>
    <t>(%/ton)</t>
  </si>
  <si>
    <t>Density</t>
  </si>
  <si>
    <t>Fuel use factor</t>
  </si>
  <si>
    <t>Emission factor</t>
  </si>
  <si>
    <t>Fuel cost per ton</t>
  </si>
  <si>
    <t>Fuel Cost per item</t>
  </si>
  <si>
    <t>Total fuel cost</t>
  </si>
  <si>
    <t>(gal/ton-mi)</t>
  </si>
  <si>
    <t>(kg CO2 eq/ton-mi)</t>
  </si>
  <si>
    <t>($/ton-mi)</t>
  </si>
  <si>
    <t>calculation based on</t>
  </si>
  <si>
    <t>($/mi)</t>
  </si>
  <si>
    <t>calculation</t>
  </si>
  <si>
    <t>sum of item costs:</t>
  </si>
  <si>
    <t>based on total load:</t>
  </si>
  <si>
    <t>Shortfall</t>
  </si>
  <si>
    <t>Load totals</t>
  </si>
  <si>
    <t>Item data</t>
  </si>
  <si>
    <t>Fill in the appropriate vehicle and fuel data in the upper boxes.  Enter item data in the lower box.</t>
  </si>
  <si>
    <t>Emission factors and fuel costs per mile will appear on each item line, and a running total for the entire load will be displayed at the top of the lower box.</t>
  </si>
  <si>
    <t>More to come:</t>
  </si>
  <si>
    <t>slope of R% line gets smaller -- line gets more horizontal -- when the zero payload end increases</t>
  </si>
  <si>
    <t>provide default data for vehicles and vessels besides class 8 trucks</t>
  </si>
  <si>
    <t>Now apply that argument to each succeeding item density in turn:  Eitem2 can be calculated by considering a load consisting entirely of cargo at density Ditem2, still occupying Vmax, and so on.</t>
  </si>
  <si>
    <t>More detailed uniqueness argument:</t>
  </si>
  <si>
    <t>Thus each Eitem can be evaluated without reference to any of the others.</t>
  </si>
  <si>
    <t xml:space="preserve">The same value for Eitem1 must be used for any item of density Ditem1, no matter its size, and must continue to be the same when those items are mixed in with others.  </t>
  </si>
  <si>
    <t>Formula for second-order approximation to fuel economy model:</t>
  </si>
  <si>
    <t>Mshort = Mmax * Vitem1 / Vmax - Mitem1</t>
  </si>
  <si>
    <t>where, in this case</t>
  </si>
  <si>
    <t>Eitem1 = Gbaseline / Mitem1 * (Vitem1 / Vmax - R% * Mshort)</t>
  </si>
  <si>
    <t>Eitem1 = Gbaseline / Mitem1 * [ 1 - R% * (Mmax - Mitem1) ]</t>
  </si>
  <si>
    <t>The effect is due partly to the weight that must still be moved at zero payload,</t>
  </si>
  <si>
    <t xml:space="preserve">   but it is mostly a consequence of the thermodynamic inefficiency of the engine, a constant energy drain regardless of payload.</t>
  </si>
  <si>
    <t>payload</t>
  </si>
  <si>
    <t>First, find Eitem1 when the load is one big item with density Ditem1 and volume Vmax:</t>
  </si>
  <si>
    <t>This requirement can be used to fix a unique value for an emission factor that depends only on an item's density, for any specified vehicle.</t>
  </si>
  <si>
    <t>An emission factor determined for one combination of items must be the same number for all possible sets of items in a load.</t>
  </si>
  <si>
    <t>2nd-order approx.</t>
  </si>
  <si>
    <t>1st-order approx.</t>
  </si>
  <si>
    <t xml:space="preserve">   That doesn't change the slope -- it translates the whole line upward -- but it raises the cost that must be distributed across the payload, amplifying the effect of density on emissions.</t>
  </si>
  <si>
    <t>Would start with:</t>
  </si>
  <si>
    <t xml:space="preserve">Gload = </t>
  </si>
  <si>
    <t>Eitem = (Gbaseline/Mitem) * [ Vitem/Vmax - R%*Mshort + S%*((Mmax^2 + Mload^2)*(Vitem/Vmax) - 2*Mmax*Mitem) ]</t>
  </si>
  <si>
    <t>Gload = Gbaseline - R% * Mshort + S% * (Mshort)^2</t>
  </si>
  <si>
    <t xml:space="preserve">= </t>
  </si>
  <si>
    <t xml:space="preserve">R% * Mshort + </t>
  </si>
  <si>
    <t xml:space="preserve">R% * (Mmax * Vload / Vmax - Mload) + </t>
  </si>
  <si>
    <t>Derivation of second-order formula:</t>
  </si>
  <si>
    <t>Now we want to write Gload as a sum of appropriately chosen coefficients Eitem1 through EitemN times their respective item weights:</t>
  </si>
  <si>
    <t>Eitem1 * Mitem1 + … + EitemN * MitemN</t>
  </si>
  <si>
    <t xml:space="preserve">Gbaseline * [ 1 - </t>
  </si>
  <si>
    <t>S% * (Mshort)^2 ]</t>
  </si>
  <si>
    <t>S% * (Mmax * Vload / Vmax - Mload)^2 ]</t>
  </si>
  <si>
    <t>As with the first-order form, we can take care of the Mitem factors by writing the Eitem coefficients as (Gbaseline/Mitem) times a term which, when summed over items, gives the quantity in square brackets</t>
  </si>
  <si>
    <t xml:space="preserve">Eitem1 = </t>
  </si>
  <si>
    <t>and similar forms for items 2 through N.</t>
  </si>
  <si>
    <t>Gbaseline * [ 1 - R% * (Mmax  - Mload) + S% * ( (Mmax^2 + Mload^2) - 2 * Mmax * Mload ) ]</t>
  </si>
  <si>
    <t xml:space="preserve">Gload (from load total) = </t>
  </si>
  <si>
    <t xml:space="preserve">Gload (from allocation factors) = </t>
  </si>
  <si>
    <t>(Gbaseline/Mitem1) * [ Vitem1 / Vmax - R% * (Mmax * Vitem1 / Vmax - Mitem1) + S% * ( (Mmax^2 + Mload^2) * Vitem1/Vmax - 2 * Mmax * Mitem1 ) ]</t>
  </si>
  <si>
    <t>When the terms in square brackets are summed over all items and common factors are collected, the factors of form Vitem/Vmax sum to 1, and the Mitem factors sum to Mload, so we have</t>
  </si>
  <si>
    <t>In this case, Mshort refers to the total load shortfall, Mmax - Mload, the sum of the individual item shortfalls.</t>
  </si>
  <si>
    <t>Writing it out explicitly,</t>
  </si>
  <si>
    <t>Multiplying out the square, we have finally</t>
  </si>
  <si>
    <t>Gbaseline * [ Vitem1 / Vmax - R% * (Mmax * Vitem1 / Vmax - Mitem1) + S% * ( (Mmax^2 + Mload^2) * Vitem1/Vmax - 2 * Mmax * Mitem1 ) ]</t>
  </si>
  <si>
    <t>+ … +</t>
  </si>
  <si>
    <t>Gbaseline * [ VitemN / Vmax - R% * (Mmax * VitemN / Vmax - MitemN) + S% * ( (Mmax^2 + Mload^2) * VitemN/Vmax - 2 * Mmax * MitemN ) ]</t>
  </si>
  <si>
    <t>Grouping common factors:</t>
  </si>
  <si>
    <t>Performing the sums</t>
  </si>
  <si>
    <t>Gbaseline * [ (Vitem1 + … + VitemN) / Vmax - R% * (Mmax * (Vitem1 + … + VitemN) / Vmax - (Mitem1 + … + MitemN)) + S% * ( (Mmax^2 + Mload^2) * (Vitem1 + … + VitemN)/Vmax - 2 * Mmax * (Mitem1 + … + MitemN) ) ]</t>
  </si>
  <si>
    <t>S% * ((Mmax^2 + Mload^2) * Vload/Vmax) - 2 * Mmax * Mload) ]</t>
  </si>
  <si>
    <t xml:space="preserve">   Multiplying out the term would have produced a factor of (Vload/Vmax)^2, still numerically equal to 1, but not suited to our purpose (since Vitem1^2 + … + VitemN^2 does not equal Vmax^2).</t>
  </si>
  <si>
    <t xml:space="preserve">   But we are free to consider Vload/Vmax to be equal to 1 when squaring Mshort, omit it from the calculation, and then insert a factor of Vload/Vmax at the end to give us a factor of unity to partition.</t>
  </si>
  <si>
    <t>Gbaseline * [ 1 - R% * Mshort + S% * (Mshort)^2 + T% * (Mshort)^3 ]</t>
  </si>
  <si>
    <t>To generate the second-order allocation formula a factor of Vload/Vmax = 1 was inserted into all terms not involving Mload in the expression for Gload.</t>
  </si>
  <si>
    <t>S% * ((Mmax^2 + Mload^2) * Vload/Vmax) - 2 * Mmax * Mload) +</t>
  </si>
  <si>
    <t>The effect of the other items is still summarized in Mload, but successively higher powers of Mload are needed for successively higher order approximations.</t>
  </si>
  <si>
    <t>T% * (Mmax^3 + 3 * Mmax^2 * Mload + 3 * Mmax * Mload^2 + Mload^3) ]</t>
  </si>
  <si>
    <t>Notes on third-order approximation:</t>
  </si>
  <si>
    <t>in agreement with Gload as calculated from the load total.</t>
  </si>
  <si>
    <t>So for an item occupying all of Vmax (i.e. Vitem1 = Vmax),</t>
  </si>
  <si>
    <t>The same process applied to the third-order form gives:</t>
  </si>
  <si>
    <t>The allocation factors were then generated by dividing Gbaseline by Mitem, and partitioning Vload and Mload into (Vitem1 + … + VitemN) and (Mitem1 + … + MitemN) respectively.</t>
  </si>
  <si>
    <t>Gload = Gbaseline - R% * Mshort</t>
  </si>
  <si>
    <t>(per least squares)</t>
  </si>
  <si>
    <t>http://cta.ornl.gov/cta/Publications/Reports/ORNL_TM_2011_471.pdf</t>
  </si>
  <si>
    <t>http://www.nap.edu/catalog/12845</t>
  </si>
  <si>
    <t>Technologies and Approaches to Reducing the Fuel Consumption of Medium- and Heavy-Duty Vehicles</t>
  </si>
  <si>
    <t>Transportation Research Board, National Research Council</t>
  </si>
  <si>
    <t>National Academies Press (2010)</t>
  </si>
  <si>
    <t>Effect of Weight and Roadway Grade on the Fuel Economy of Class-8 Freight Trucks</t>
  </si>
  <si>
    <t>Oak Ridge National Laboratory (October 2011)</t>
  </si>
  <si>
    <t>The linear approximation is adequate for most purposes (see below).  But carriers with detailed fuel consumption data vs. load on individual vehicles may find it useful to be able to use a higher-order approximation</t>
  </si>
  <si>
    <t>When higher-order terms are included, we find that changing the load by a given number of pounds has a more pronounced effect on fuel economy</t>
  </si>
  <si>
    <t xml:space="preserve">   when the truck is loaded nearly to its weight capacity than making the same change has when the truck is more lightly loaded. </t>
  </si>
  <si>
    <t xml:space="preserve">   Thus, it is no longer strictly correct that the allocation is independent of the load.</t>
  </si>
  <si>
    <t>We still want to maintain the consistency condition with a non-arbitrary allocation.  How do we add correction terms to the formula?</t>
  </si>
  <si>
    <t>(Note that the ORNL study graphs miles per gallon, while the National Academies study graphs gallons per mile, so the slopes have oppositely-directed slants.)</t>
  </si>
  <si>
    <t>First, let's note that the linear approximation looks pretty good, according to these sources, but that the curve does bend slightly on the heavy end:</t>
  </si>
  <si>
    <t>To model the data more accurately, we want an allocation formula that will add up correctly, and that does not contain any arbitrary assignments.</t>
  </si>
  <si>
    <t xml:space="preserve">   The good news is that we can find a formula that adds up OK.  It will depend on the total load, as it must, but that won't be a problem if most loads are close to the maximum capacity.</t>
  </si>
  <si>
    <t xml:space="preserve">   The bad news is that we can suggest another procedure, also not arbtrary, and in pratice probably as consistent as the other one.</t>
  </si>
  <si>
    <t>We can illustrate the two approaches as follows:</t>
  </si>
  <si>
    <t xml:space="preserve">   The first-order and second-order approximations to a graph of emissions vs. payload look like this:</t>
  </si>
  <si>
    <t xml:space="preserve">   We then replace the linear model for the fuel consumption equation,</t>
  </si>
  <si>
    <t xml:space="preserve">      with a model that includes a quadratic term:</t>
  </si>
  <si>
    <t xml:space="preserve">   The coefficient S%, proportional to the amount of bend in the curve, would have units of "percent per ton squared" or equivalent.</t>
  </si>
  <si>
    <t xml:space="preserve">   In this case, the allocation formula becomes (see derivation below):</t>
  </si>
  <si>
    <t>In the first approach, we define an allocation factor that adds up to the second-order curve, and agrees with the linear (first-order) approximation at the two basepoints.</t>
  </si>
  <si>
    <t>In the second approach, we replace the linear model with another linear model, but with a modified slope.</t>
  </si>
  <si>
    <t xml:space="preserve">   The new line is given by the least-squares approximation to the actual fuel consumption data along the entire range of loadings.</t>
  </si>
  <si>
    <t xml:space="preserve">   The graph now looks something like this:</t>
  </si>
  <si>
    <t xml:space="preserve">              emissions</t>
  </si>
  <si>
    <t>Gload = Gbaseline - R'% * Mshort</t>
  </si>
  <si>
    <t xml:space="preserve">  In this approach, the allocation formula looks like the linear model, but with a different value (denoted here by a prime) for the percent consumption rate change per unit load weight:</t>
  </si>
  <si>
    <t>Note that the factor of Vload/Vmax in the quadratic term was simply inserted as a factor equal to 1.  It did not come from multiplying out Mshort^2 (it was considered to be 1 for that step of the calculation, and was omitted).</t>
  </si>
  <si>
    <t>best fit to data (including higher moments)</t>
  </si>
  <si>
    <t>line most closely matching best fit curve</t>
  </si>
  <si>
    <t xml:space="preserve">   (We could conceivably use any partition of unity for this purpose, but Vmax is the only quantity that is assumed to be constant for every load.)</t>
  </si>
  <si>
    <t xml:space="preserve">   (The difference would ordinarily be lost in the noise for most users, but it might be possible to shave some pennies off fuel costs if sufficiently detailed data are available.)</t>
  </si>
  <si>
    <t xml:space="preserve">   For this potential application, and for some insight into how the allocation formula works, we'll work out the details below.</t>
  </si>
  <si>
    <t>1:</t>
  </si>
  <si>
    <t>2:</t>
  </si>
  <si>
    <t>One could argue that the first approach depends on a model, and could require, for example, terms beyond quadratic to match the data.  The second approach, in contrast, is valid for any data set.</t>
  </si>
  <si>
    <t xml:space="preserve">   the data determine the size of its coefficient, but don't in and of themselves cause the quadratic term to be present in the equation.)</t>
  </si>
  <si>
    <t>On the other hand, the first approach captures nuances in the data that the second will miss.</t>
  </si>
  <si>
    <t>The least-squares technique is well known, so the second approach does not require further description here.  For the first approach, we still have to justify the formula given above for the second-order approximation:</t>
  </si>
  <si>
    <t>(adding an "air item" if necessary, Vload = Vmax, so Vload/Vmax = 1.  Including this seemingly redundant factor of 1 explicitly will indicate how to break the total into item-specific parts.)</t>
  </si>
  <si>
    <r>
      <t xml:space="preserve">   (Thus, for example, remember that the data in the ORNL study are in the dots, not in the curves.  The curves are based on a model that </t>
    </r>
    <r>
      <rPr>
        <b/>
        <sz val="11"/>
        <color theme="1"/>
        <rFont val="Calibri"/>
        <family val="2"/>
        <scheme val="minor"/>
      </rPr>
      <t>assumes</t>
    </r>
    <r>
      <rPr>
        <sz val="11"/>
        <color theme="1"/>
        <rFont val="Calibri"/>
        <family val="2"/>
        <scheme val="minor"/>
      </rPr>
      <t xml:space="preserve"> the existence of a quadratic term --</t>
    </r>
  </si>
  <si>
    <r>
      <t xml:space="preserve">From a policy standpoint, one could argue that the first approach shows that the first-order approximation is more "conservative" than the second, in that it </t>
    </r>
    <r>
      <rPr>
        <b/>
        <sz val="11"/>
        <color theme="1"/>
        <rFont val="Calibri"/>
        <family val="2"/>
        <scheme val="minor"/>
      </rPr>
      <t>overestimates</t>
    </r>
    <r>
      <rPr>
        <sz val="11"/>
        <color theme="1"/>
        <rFont val="Calibri"/>
        <family val="2"/>
        <scheme val="minor"/>
      </rPr>
      <t xml:space="preserve"> emissions</t>
    </r>
  </si>
  <si>
    <t xml:space="preserve">   (and underestimates savings) for all loads with weights between the "heavy" and "light" benchmarks.  In other words,  the entire length of the curve representing the second-order approximation</t>
  </si>
  <si>
    <t>The second approach will overestimate emissions for the upper end of the range, and underestimate for the lower end.</t>
  </si>
  <si>
    <t>Thus the first-order approximation may be suitable for setting threshold limits, while the second-order approximation may indicate the potential for emissions reduction.</t>
  </si>
  <si>
    <t xml:space="preserve">   When calculating potential savings, the second approach may provide the best overall statistical match to the data across the entire range of payload weights.</t>
  </si>
  <si>
    <t xml:space="preserve">   That's bad because the choice between the two procedures could be considered arbitrary.  But they might each be appropriate for a different purpose --  see below.</t>
  </si>
  <si>
    <r>
      <t xml:space="preserve">   falls </t>
    </r>
    <r>
      <rPr>
        <b/>
        <sz val="11"/>
        <color theme="1"/>
        <rFont val="Calibri"/>
        <family val="2"/>
        <scheme val="minor"/>
      </rPr>
      <t>below</t>
    </r>
    <r>
      <rPr>
        <sz val="11"/>
        <color theme="1"/>
        <rFont val="Calibri"/>
        <family val="2"/>
        <scheme val="minor"/>
      </rPr>
      <t xml:space="preserve"> the line representing the first-order, assuming the endpoints of the range are taken as the benchmark points for the line; the curve is concave up).</t>
    </r>
  </si>
  <si>
    <t>As defined in the text in the document at http://www.tercenter.org/pages/Density-specificAllocation.pdf: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</si>
</sst>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0.0"/>
    <numFmt numFmtId="165" formatCode="0.000"/>
    <numFmt numFmtId="166" formatCode="_(* #,##0_);_(* \(#,##0\);_(*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b/>
      <u/>
      <sz val="11"/>
      <color theme="1"/>
      <name val="Calibri"/>
      <family val="2"/>
      <scheme val="minor"/>
    </font>
    <font>
      <u/>
      <sz val="11"/>
      <color theme="1"/>
      <name val="Calibri"/>
      <family val="2"/>
      <scheme val="minor"/>
    </font>
    <font>
      <sz val="1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0" tint="-0.249977111117893"/>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27">
    <xf numFmtId="0" fontId="0" fillId="0" borderId="0" xfId="0"/>
    <xf numFmtId="0" fontId="0" fillId="0" borderId="15" xfId="0" applyBorder="1"/>
    <xf numFmtId="0" fontId="0" fillId="0" borderId="16" xfId="0" applyBorder="1" applyAlignment="1"/>
    <xf numFmtId="0" fontId="0" fillId="0" borderId="17" xfId="0" applyBorder="1"/>
    <xf numFmtId="44" fontId="0" fillId="0" borderId="18" xfId="1" applyFont="1" applyBorder="1"/>
    <xf numFmtId="0" fontId="0" fillId="0" borderId="18" xfId="0" applyBorder="1" applyAlignment="1"/>
    <xf numFmtId="0" fontId="0" fillId="0" borderId="0" xfId="0" applyAlignment="1">
      <alignment horizontal="left"/>
    </xf>
    <xf numFmtId="0" fontId="0" fillId="0" borderId="30" xfId="0" applyBorder="1"/>
    <xf numFmtId="0" fontId="0" fillId="0" borderId="31" xfId="0" applyBorder="1"/>
    <xf numFmtId="164" fontId="0" fillId="2" borderId="31" xfId="0" applyNumberFormat="1" applyFill="1" applyBorder="1"/>
    <xf numFmtId="10" fontId="0" fillId="2" borderId="18" xfId="2" applyNumberFormat="1" applyFont="1" applyFill="1" applyBorder="1"/>
    <xf numFmtId="0" fontId="2" fillId="2" borderId="31" xfId="0" applyFont="1" applyFill="1" applyBorder="1"/>
    <xf numFmtId="164" fontId="2" fillId="2" borderId="31" xfId="0" applyNumberFormat="1" applyFont="1" applyFill="1" applyBorder="1"/>
    <xf numFmtId="165" fontId="2" fillId="2" borderId="31" xfId="0" applyNumberFormat="1" applyFont="1" applyFill="1" applyBorder="1"/>
    <xf numFmtId="44" fontId="2" fillId="2" borderId="18" xfId="1" applyFont="1" applyFill="1" applyBorder="1"/>
    <xf numFmtId="0" fontId="2" fillId="0" borderId="0" xfId="0" applyFont="1"/>
    <xf numFmtId="0" fontId="0" fillId="0" borderId="20" xfId="0" applyBorder="1"/>
    <xf numFmtId="0" fontId="0" fillId="0" borderId="21" xfId="0" applyBorder="1"/>
    <xf numFmtId="164" fontId="0" fillId="2" borderId="21" xfId="0" applyNumberFormat="1" applyFill="1" applyBorder="1"/>
    <xf numFmtId="165" fontId="0" fillId="2" borderId="21" xfId="0" applyNumberFormat="1" applyFill="1" applyBorder="1"/>
    <xf numFmtId="44" fontId="2" fillId="2" borderId="22" xfId="1" applyFont="1" applyFill="1" applyBorder="1"/>
    <xf numFmtId="44" fontId="0" fillId="2" borderId="36" xfId="0" applyNumberFormat="1" applyFill="1" applyBorder="1"/>
    <xf numFmtId="0" fontId="0" fillId="0" borderId="41" xfId="0" applyBorder="1"/>
    <xf numFmtId="0" fontId="0" fillId="0" borderId="42" xfId="0" applyBorder="1"/>
    <xf numFmtId="164" fontId="0" fillId="2" borderId="42" xfId="0" applyNumberFormat="1" applyFill="1" applyBorder="1"/>
    <xf numFmtId="165" fontId="0" fillId="2" borderId="42" xfId="0" applyNumberFormat="1" applyFill="1" applyBorder="1"/>
    <xf numFmtId="44" fontId="2" fillId="2" borderId="16" xfId="1" applyFont="1" applyFill="1" applyBorder="1"/>
    <xf numFmtId="165" fontId="0" fillId="2" borderId="31" xfId="0" applyNumberFormat="1" applyFill="1" applyBorder="1"/>
    <xf numFmtId="44" fontId="0" fillId="2" borderId="40" xfId="0" applyNumberFormat="1" applyFill="1" applyBorder="1"/>
    <xf numFmtId="0" fontId="0" fillId="3" borderId="7" xfId="0" applyFill="1" applyBorder="1"/>
    <xf numFmtId="0" fontId="0" fillId="3" borderId="0" xfId="0" applyFill="1" applyBorder="1"/>
    <xf numFmtId="0" fontId="0" fillId="3" borderId="8" xfId="0" applyFill="1" applyBorder="1"/>
    <xf numFmtId="0" fontId="0" fillId="3" borderId="7" xfId="0" applyFill="1" applyBorder="1" applyAlignment="1">
      <alignment horizontal="right"/>
    </xf>
    <xf numFmtId="0" fontId="0" fillId="3" borderId="8" xfId="0" applyFill="1" applyBorder="1" applyAlignment="1">
      <alignment horizontal="right"/>
    </xf>
    <xf numFmtId="0" fontId="0" fillId="3" borderId="4" xfId="0" applyFill="1" applyBorder="1" applyAlignment="1">
      <alignment horizontal="right"/>
    </xf>
    <xf numFmtId="0" fontId="0" fillId="3" borderId="5" xfId="0" applyFill="1" applyBorder="1"/>
    <xf numFmtId="0" fontId="0" fillId="3" borderId="6" xfId="0" applyFill="1" applyBorder="1"/>
    <xf numFmtId="0" fontId="0" fillId="3" borderId="2" xfId="0" applyFill="1" applyBorder="1"/>
    <xf numFmtId="0" fontId="0" fillId="3" borderId="1" xfId="0" applyFill="1" applyBorder="1"/>
    <xf numFmtId="0" fontId="0" fillId="3" borderId="5" xfId="0" applyFill="1" applyBorder="1" applyAlignment="1">
      <alignment horizontal="right"/>
    </xf>
    <xf numFmtId="0" fontId="0" fillId="3" borderId="0" xfId="0" applyFill="1" applyBorder="1" applyAlignment="1">
      <alignment horizontal="right"/>
    </xf>
    <xf numFmtId="0" fontId="2" fillId="2" borderId="17" xfId="0" applyFont="1" applyFill="1" applyBorder="1"/>
    <xf numFmtId="0" fontId="2" fillId="4" borderId="44" xfId="0" applyFont="1" applyFill="1" applyBorder="1" applyAlignment="1">
      <alignment horizontal="right"/>
    </xf>
    <xf numFmtId="0" fontId="0" fillId="4" borderId="45" xfId="0" applyFill="1" applyBorder="1" applyAlignment="1">
      <alignment horizontal="right"/>
    </xf>
    <xf numFmtId="44" fontId="2" fillId="2" borderId="6" xfId="1" applyFont="1" applyFill="1" applyBorder="1"/>
    <xf numFmtId="0" fontId="2" fillId="3" borderId="7" xfId="0" applyFont="1" applyFill="1" applyBorder="1"/>
    <xf numFmtId="0" fontId="0" fillId="3" borderId="4" xfId="0" applyFill="1" applyBorder="1"/>
    <xf numFmtId="0" fontId="2" fillId="3" borderId="0" xfId="0" applyFont="1" applyFill="1" applyBorder="1"/>
    <xf numFmtId="0" fontId="0" fillId="3" borderId="0" xfId="0" applyFill="1" applyBorder="1" applyAlignment="1"/>
    <xf numFmtId="0" fontId="0" fillId="3" borderId="2" xfId="0" applyFill="1" applyBorder="1" applyAlignment="1">
      <alignment horizontal="left"/>
    </xf>
    <xf numFmtId="0" fontId="0" fillId="3" borderId="3" xfId="0" applyFill="1" applyBorder="1"/>
    <xf numFmtId="0" fontId="2" fillId="3" borderId="8" xfId="0" applyFont="1" applyFill="1" applyBorder="1"/>
    <xf numFmtId="0" fontId="0" fillId="4" borderId="7" xfId="0" applyFill="1" applyBorder="1" applyAlignment="1">
      <alignment horizontal="right"/>
    </xf>
    <xf numFmtId="0" fontId="0" fillId="4" borderId="45" xfId="0" applyFont="1" applyFill="1" applyBorder="1" applyAlignment="1">
      <alignment horizontal="right"/>
    </xf>
    <xf numFmtId="0" fontId="2" fillId="4" borderId="1" xfId="0" applyFont="1" applyFill="1" applyBorder="1" applyAlignment="1">
      <alignment horizontal="center"/>
    </xf>
    <xf numFmtId="0" fontId="2" fillId="4" borderId="32" xfId="0" applyFont="1" applyFill="1" applyBorder="1" applyAlignment="1">
      <alignment horizontal="center"/>
    </xf>
    <xf numFmtId="0" fontId="2" fillId="4" borderId="33" xfId="0" applyFont="1" applyFill="1" applyBorder="1" applyAlignment="1">
      <alignment horizontal="center"/>
    </xf>
    <xf numFmtId="0" fontId="2" fillId="4" borderId="34" xfId="0" applyFont="1" applyFill="1" applyBorder="1" applyAlignment="1">
      <alignment horizontal="center"/>
    </xf>
    <xf numFmtId="0" fontId="2" fillId="4" borderId="3" xfId="0" applyFont="1" applyFill="1" applyBorder="1" applyAlignment="1">
      <alignment horizontal="center"/>
    </xf>
    <xf numFmtId="0" fontId="0" fillId="4" borderId="37" xfId="0" applyFill="1" applyBorder="1" applyAlignment="1">
      <alignment horizontal="center"/>
    </xf>
    <xf numFmtId="0" fontId="0" fillId="4" borderId="28" xfId="0" applyFill="1" applyBorder="1" applyAlignment="1">
      <alignment horizontal="center"/>
    </xf>
    <xf numFmtId="0" fontId="0" fillId="4" borderId="13" xfId="0" applyFill="1" applyBorder="1" applyAlignment="1">
      <alignment horizontal="center"/>
    </xf>
    <xf numFmtId="0" fontId="0" fillId="4" borderId="38" xfId="0" applyFill="1" applyBorder="1" applyAlignment="1">
      <alignment horizontal="center"/>
    </xf>
    <xf numFmtId="0" fontId="0" fillId="4" borderId="14" xfId="0" applyFill="1" applyBorder="1" applyAlignment="1">
      <alignment horizontal="center"/>
    </xf>
    <xf numFmtId="0" fontId="2" fillId="5" borderId="35" xfId="0" applyFont="1" applyFill="1" applyBorder="1" applyAlignment="1">
      <alignment horizontal="center"/>
    </xf>
    <xf numFmtId="0" fontId="2" fillId="5" borderId="36" xfId="0" applyFont="1" applyFill="1" applyBorder="1" applyAlignment="1">
      <alignment horizontal="center"/>
    </xf>
    <xf numFmtId="0" fontId="0" fillId="5" borderId="39" xfId="0" applyFill="1" applyBorder="1" applyAlignment="1">
      <alignment horizontal="center"/>
    </xf>
    <xf numFmtId="2" fontId="2" fillId="5" borderId="40" xfId="0" applyNumberFormat="1" applyFont="1" applyFill="1" applyBorder="1"/>
    <xf numFmtId="2" fontId="0" fillId="5" borderId="39" xfId="0" applyNumberFormat="1" applyFill="1" applyBorder="1"/>
    <xf numFmtId="2" fontId="0" fillId="5" borderId="43" xfId="0" applyNumberFormat="1" applyFill="1" applyBorder="1"/>
    <xf numFmtId="2" fontId="0" fillId="5" borderId="19" xfId="0" applyNumberFormat="1" applyFill="1" applyBorder="1"/>
    <xf numFmtId="0" fontId="0" fillId="4" borderId="39" xfId="0" applyFill="1" applyBorder="1" applyAlignment="1">
      <alignment horizontal="center"/>
    </xf>
    <xf numFmtId="0" fontId="2" fillId="4" borderId="9" xfId="0" applyFont="1" applyFill="1" applyBorder="1" applyAlignment="1">
      <alignment horizontal="center"/>
    </xf>
    <xf numFmtId="0" fontId="2" fillId="4" borderId="10" xfId="0" applyFont="1" applyFill="1" applyBorder="1" applyAlignment="1">
      <alignment horizontal="center"/>
    </xf>
    <xf numFmtId="0" fontId="2" fillId="4" borderId="11" xfId="0" applyFont="1" applyFill="1" applyBorder="1" applyAlignment="1">
      <alignment horizontal="center"/>
    </xf>
    <xf numFmtId="0" fontId="2" fillId="4" borderId="12" xfId="0" applyFont="1" applyFill="1" applyBorder="1" applyAlignment="1">
      <alignment horizontal="center"/>
    </xf>
    <xf numFmtId="0" fontId="0" fillId="4" borderId="11" xfId="0" applyFill="1" applyBorder="1" applyAlignment="1">
      <alignment horizontal="center"/>
    </xf>
    <xf numFmtId="0" fontId="0" fillId="4" borderId="12" xfId="0" applyFill="1" applyBorder="1" applyAlignment="1">
      <alignment horizontal="center"/>
    </xf>
    <xf numFmtId="0" fontId="0" fillId="4" borderId="20" xfId="0" applyFill="1" applyBorder="1" applyAlignment="1">
      <alignment horizontal="center"/>
    </xf>
    <xf numFmtId="0" fontId="0" fillId="4" borderId="21" xfId="0" applyFill="1" applyBorder="1" applyAlignment="1">
      <alignment horizontal="center"/>
    </xf>
    <xf numFmtId="0" fontId="0" fillId="4" borderId="22" xfId="0" applyFill="1" applyBorder="1" applyAlignment="1">
      <alignment horizontal="center"/>
    </xf>
    <xf numFmtId="0" fontId="2" fillId="4" borderId="23" xfId="0" applyFont="1" applyFill="1" applyBorder="1" applyAlignment="1">
      <alignment horizontal="center"/>
    </xf>
    <xf numFmtId="0" fontId="2" fillId="4" borderId="24" xfId="0" applyFont="1" applyFill="1" applyBorder="1" applyAlignment="1">
      <alignment horizontal="center"/>
    </xf>
    <xf numFmtId="0" fontId="2" fillId="4" borderId="25" xfId="0" applyFont="1" applyFill="1" applyBorder="1" applyAlignment="1">
      <alignment horizontal="center"/>
    </xf>
    <xf numFmtId="0" fontId="2" fillId="4" borderId="26" xfId="0" applyFont="1" applyFill="1" applyBorder="1" applyAlignment="1">
      <alignment horizontal="center"/>
    </xf>
    <xf numFmtId="0" fontId="0" fillId="4" borderId="27" xfId="0" applyFill="1" applyBorder="1" applyAlignment="1">
      <alignment horizontal="center"/>
    </xf>
    <xf numFmtId="0" fontId="0" fillId="4" borderId="29" xfId="0" applyFill="1" applyBorder="1" applyAlignment="1">
      <alignment horizontal="center"/>
    </xf>
    <xf numFmtId="0" fontId="2" fillId="4" borderId="20" xfId="0" applyFont="1" applyFill="1" applyBorder="1" applyAlignment="1">
      <alignment horizontal="right"/>
    </xf>
    <xf numFmtId="0" fontId="2" fillId="4" borderId="30" xfId="0" applyFont="1" applyFill="1" applyBorder="1" applyAlignment="1">
      <alignment horizontal="right"/>
    </xf>
    <xf numFmtId="0" fontId="0" fillId="3" borderId="0" xfId="0" applyFill="1" applyBorder="1" applyAlignment="1">
      <alignment horizontal="left"/>
    </xf>
    <xf numFmtId="0" fontId="2" fillId="4" borderId="35" xfId="0" applyFont="1" applyFill="1" applyBorder="1" applyAlignment="1">
      <alignment horizontal="center"/>
    </xf>
    <xf numFmtId="0" fontId="0" fillId="0" borderId="46" xfId="0" applyBorder="1"/>
    <xf numFmtId="0" fontId="0" fillId="0" borderId="47" xfId="0" applyBorder="1"/>
    <xf numFmtId="0" fontId="0" fillId="0" borderId="48" xfId="0" applyBorder="1"/>
    <xf numFmtId="0" fontId="0" fillId="0" borderId="0" xfId="0" applyFill="1" applyBorder="1"/>
    <xf numFmtId="0" fontId="0" fillId="0" borderId="0" xfId="0" applyBorder="1"/>
    <xf numFmtId="0" fontId="5" fillId="0" borderId="0" xfId="0" applyFont="1"/>
    <xf numFmtId="0" fontId="0" fillId="0" borderId="0" xfId="0" applyAlignment="1">
      <alignment horizontal="right"/>
    </xf>
    <xf numFmtId="0" fontId="0" fillId="0" borderId="0" xfId="0" applyAlignment="1">
      <alignment horizontal="center"/>
    </xf>
    <xf numFmtId="0" fontId="0" fillId="0" borderId="0" xfId="0" quotePrefix="1" applyAlignment="1">
      <alignment horizontal="right"/>
    </xf>
    <xf numFmtId="0" fontId="0" fillId="0" borderId="50" xfId="0" applyBorder="1"/>
    <xf numFmtId="0" fontId="0" fillId="0" borderId="51" xfId="0" applyFill="1" applyBorder="1"/>
    <xf numFmtId="0" fontId="0" fillId="0" borderId="51" xfId="0" applyBorder="1" applyAlignment="1">
      <alignment horizontal="right"/>
    </xf>
    <xf numFmtId="0" fontId="0" fillId="0" borderId="51" xfId="0" applyBorder="1"/>
    <xf numFmtId="0" fontId="0" fillId="0" borderId="0" xfId="0" quotePrefix="1" applyAlignment="1">
      <alignment horizontal="center"/>
    </xf>
    <xf numFmtId="0" fontId="6" fillId="0" borderId="0" xfId="0" applyFont="1"/>
    <xf numFmtId="0" fontId="5" fillId="0" borderId="0" xfId="0" applyFont="1" applyFill="1" applyBorder="1"/>
    <xf numFmtId="166" fontId="2" fillId="0" borderId="49" xfId="3" quotePrefix="1" applyNumberFormat="1" applyFont="1" applyBorder="1" applyAlignment="1">
      <alignment horizontal="right"/>
    </xf>
    <xf numFmtId="0" fontId="2" fillId="3" borderId="7" xfId="0" applyFont="1" applyFill="1" applyBorder="1" applyAlignment="1">
      <alignment horizontal="center"/>
    </xf>
    <xf numFmtId="0" fontId="2" fillId="3" borderId="0" xfId="0" applyFont="1" applyFill="1" applyBorder="1" applyAlignment="1">
      <alignment horizontal="center"/>
    </xf>
    <xf numFmtId="0" fontId="3" fillId="3" borderId="1"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4" fillId="3" borderId="4" xfId="0" applyFont="1" applyFill="1" applyBorder="1" applyAlignment="1">
      <alignment horizontal="center"/>
    </xf>
    <xf numFmtId="0" fontId="4" fillId="3" borderId="5" xfId="0" applyFont="1" applyFill="1" applyBorder="1" applyAlignment="1">
      <alignment horizontal="center"/>
    </xf>
    <xf numFmtId="0" fontId="4" fillId="3" borderId="6" xfId="0" applyFont="1" applyFill="1" applyBorder="1" applyAlignment="1">
      <alignment horizontal="center"/>
    </xf>
    <xf numFmtId="0" fontId="2" fillId="4" borderId="10" xfId="0" applyFont="1" applyFill="1" applyBorder="1" applyAlignment="1">
      <alignment horizontal="center"/>
    </xf>
    <xf numFmtId="0" fontId="2" fillId="4" borderId="12" xfId="0" applyFont="1" applyFill="1" applyBorder="1" applyAlignment="1">
      <alignment horizontal="center"/>
    </xf>
    <xf numFmtId="0" fontId="2" fillId="3" borderId="1"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8" xfId="0" applyFont="1" applyFill="1" applyBorder="1" applyAlignment="1">
      <alignment horizontal="center" vertical="center"/>
    </xf>
    <xf numFmtId="0" fontId="7" fillId="0" borderId="0" xfId="0" applyFont="1"/>
  </cellXfs>
  <cellStyles count="4">
    <cellStyle name="Comma" xfId="3" builtinId="3"/>
    <cellStyle name="Currency" xfId="1" builtinId="4"/>
    <cellStyle name="Normal" xfId="0" builtinId="0"/>
    <cellStyle name="Percent" xfId="2" builtinId="5"/>
  </cellStyles>
  <dxfs count="2">
    <dxf>
      <font>
        <color rgb="FFFFFF00"/>
      </font>
      <fill>
        <patternFill>
          <bgColor rgb="FFFF0000"/>
        </patternFill>
      </fill>
    </dxf>
    <dxf>
      <font>
        <color rgb="FFFFFF0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254000</xdr:colOff>
      <xdr:row>155</xdr:row>
      <xdr:rowOff>91440</xdr:rowOff>
    </xdr:from>
    <xdr:to>
      <xdr:col>2</xdr:col>
      <xdr:colOff>10160</xdr:colOff>
      <xdr:row>155</xdr:row>
      <xdr:rowOff>101600</xdr:rowOff>
    </xdr:to>
    <xdr:cxnSp macro="">
      <xdr:nvCxnSpPr>
        <xdr:cNvPr id="42" name="Straight Arrow Connector 41"/>
        <xdr:cNvCxnSpPr/>
      </xdr:nvCxnSpPr>
      <xdr:spPr>
        <a:xfrm flipV="1">
          <a:off x="254000" y="5984240"/>
          <a:ext cx="365760" cy="1016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243840</xdr:colOff>
      <xdr:row>174</xdr:row>
      <xdr:rowOff>101600</xdr:rowOff>
    </xdr:from>
    <xdr:to>
      <xdr:col>2</xdr:col>
      <xdr:colOff>0</xdr:colOff>
      <xdr:row>174</xdr:row>
      <xdr:rowOff>111760</xdr:rowOff>
    </xdr:to>
    <xdr:cxnSp macro="">
      <xdr:nvCxnSpPr>
        <xdr:cNvPr id="44" name="Straight Arrow Connector 43"/>
        <xdr:cNvCxnSpPr/>
      </xdr:nvCxnSpPr>
      <xdr:spPr>
        <a:xfrm flipV="1">
          <a:off x="243840" y="8737600"/>
          <a:ext cx="365760" cy="1016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254000</xdr:colOff>
      <xdr:row>155</xdr:row>
      <xdr:rowOff>101600</xdr:rowOff>
    </xdr:from>
    <xdr:to>
      <xdr:col>1</xdr:col>
      <xdr:colOff>254000</xdr:colOff>
      <xdr:row>174</xdr:row>
      <xdr:rowOff>121920</xdr:rowOff>
    </xdr:to>
    <xdr:cxnSp macro="">
      <xdr:nvCxnSpPr>
        <xdr:cNvPr id="46" name="Straight Connector 45"/>
        <xdr:cNvCxnSpPr/>
      </xdr:nvCxnSpPr>
      <xdr:spPr>
        <a:xfrm>
          <a:off x="254000" y="5994400"/>
          <a:ext cx="0" cy="2763520"/>
        </a:xfrm>
        <a:prstGeom prst="line">
          <a:avLst/>
        </a:prstGeom>
        <a:ln w="15875"/>
      </xdr:spPr>
      <xdr:style>
        <a:lnRef idx="1">
          <a:schemeClr val="dk1"/>
        </a:lnRef>
        <a:fillRef idx="0">
          <a:schemeClr val="dk1"/>
        </a:fillRef>
        <a:effectRef idx="0">
          <a:schemeClr val="dk1"/>
        </a:effectRef>
        <a:fontRef idx="minor">
          <a:schemeClr val="tx1"/>
        </a:fontRef>
      </xdr:style>
    </xdr:cxnSp>
    <xdr:clientData/>
  </xdr:twoCellAnchor>
  <xdr:oneCellAnchor>
    <xdr:from>
      <xdr:col>4</xdr:col>
      <xdr:colOff>0</xdr:colOff>
      <xdr:row>33</xdr:row>
      <xdr:rowOff>44732</xdr:rowOff>
    </xdr:from>
    <xdr:ext cx="5852050" cy="4712194"/>
    <xdr:pic>
      <xdr:nvPicPr>
        <xdr:cNvPr id="62" name="Picture 61"/>
        <xdr:cNvPicPr>
          <a:picLocks noChangeAspect="1"/>
        </xdr:cNvPicPr>
      </xdr:nvPicPr>
      <xdr:blipFill rotWithShape="1">
        <a:blip xmlns:r="http://schemas.openxmlformats.org/officeDocument/2006/relationships" r:embed="rId1"/>
        <a:srcRect l="20003" t="16101" r="26658" b="7544"/>
        <a:stretch/>
      </xdr:blipFill>
      <xdr:spPr>
        <a:xfrm>
          <a:off x="2001520" y="39221692"/>
          <a:ext cx="5852050" cy="4712194"/>
        </a:xfrm>
        <a:prstGeom prst="rect">
          <a:avLst/>
        </a:prstGeom>
      </xdr:spPr>
    </xdr:pic>
    <xdr:clientData/>
  </xdr:oneCellAnchor>
  <xdr:twoCellAnchor editAs="oneCell">
    <xdr:from>
      <xdr:col>4</xdr:col>
      <xdr:colOff>20320</xdr:colOff>
      <xdr:row>65</xdr:row>
      <xdr:rowOff>71120</xdr:rowOff>
    </xdr:from>
    <xdr:to>
      <xdr:col>11</xdr:col>
      <xdr:colOff>253999</xdr:colOff>
      <xdr:row>89</xdr:row>
      <xdr:rowOff>71120</xdr:rowOff>
    </xdr:to>
    <xdr:pic>
      <xdr:nvPicPr>
        <xdr:cNvPr id="64" name="Picture 63"/>
        <xdr:cNvPicPr>
          <a:picLocks noChangeAspect="1"/>
        </xdr:cNvPicPr>
      </xdr:nvPicPr>
      <xdr:blipFill rotWithShape="1">
        <a:blip xmlns:r="http://schemas.openxmlformats.org/officeDocument/2006/relationships" r:embed="rId2"/>
        <a:srcRect l="24114" t="7112" r="26657" b="7544"/>
        <a:stretch/>
      </xdr:blipFill>
      <xdr:spPr>
        <a:xfrm>
          <a:off x="2631440" y="11978640"/>
          <a:ext cx="4500879" cy="4389120"/>
        </a:xfrm>
        <a:prstGeom prst="rect">
          <a:avLst/>
        </a:prstGeom>
      </xdr:spPr>
    </xdr:pic>
    <xdr:clientData/>
  </xdr:twoCellAnchor>
  <xdr:twoCellAnchor>
    <xdr:from>
      <xdr:col>13</xdr:col>
      <xdr:colOff>0</xdr:colOff>
      <xdr:row>101</xdr:row>
      <xdr:rowOff>0</xdr:rowOff>
    </xdr:from>
    <xdr:to>
      <xdr:col>18</xdr:col>
      <xdr:colOff>467361</xdr:colOff>
      <xdr:row>108</xdr:row>
      <xdr:rowOff>0</xdr:rowOff>
    </xdr:to>
    <xdr:grpSp>
      <xdr:nvGrpSpPr>
        <xdr:cNvPr id="65" name="Group 64"/>
        <xdr:cNvGrpSpPr/>
      </xdr:nvGrpSpPr>
      <xdr:grpSpPr>
        <a:xfrm>
          <a:off x="8199120" y="18511520"/>
          <a:ext cx="3515361" cy="1280160"/>
          <a:chOff x="9895839" y="4429760"/>
          <a:chExt cx="3515361" cy="1280160"/>
        </a:xfrm>
      </xdr:grpSpPr>
      <xdr:grpSp>
        <xdr:nvGrpSpPr>
          <xdr:cNvPr id="66" name="Group 65"/>
          <xdr:cNvGrpSpPr/>
        </xdr:nvGrpSpPr>
        <xdr:grpSpPr>
          <a:xfrm>
            <a:off x="9895839" y="4632974"/>
            <a:ext cx="3515361" cy="345426"/>
            <a:chOff x="11186159" y="3969790"/>
            <a:chExt cx="3515361" cy="255966"/>
          </a:xfrm>
        </xdr:grpSpPr>
        <xdr:sp macro="" textlink="">
          <xdr:nvSpPr>
            <xdr:cNvPr id="72" name="Arc 71"/>
            <xdr:cNvSpPr/>
          </xdr:nvSpPr>
          <xdr:spPr>
            <a:xfrm rot="5400000">
              <a:off x="12810776" y="2345173"/>
              <a:ext cx="255966" cy="3505200"/>
            </a:xfrm>
            <a:prstGeom prst="arc">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xnSp macro="">
          <xdr:nvCxnSpPr>
            <xdr:cNvPr id="73" name="Straight Connector 72"/>
            <xdr:cNvCxnSpPr>
              <a:stCxn id="72" idx="2"/>
            </xdr:cNvCxnSpPr>
          </xdr:nvCxnSpPr>
          <xdr:spPr>
            <a:xfrm flipV="1">
              <a:off x="12938759" y="4090253"/>
              <a:ext cx="1762761" cy="135503"/>
            </a:xfrm>
            <a:prstGeom prst="line">
              <a:avLst/>
            </a:prstGeom>
          </xdr:spPr>
          <xdr:style>
            <a:lnRef idx="1">
              <a:schemeClr val="accent1"/>
            </a:lnRef>
            <a:fillRef idx="0">
              <a:schemeClr val="accent1"/>
            </a:fillRef>
            <a:effectRef idx="0">
              <a:schemeClr val="accent1"/>
            </a:effectRef>
            <a:fontRef idx="minor">
              <a:schemeClr val="tx1"/>
            </a:fontRef>
          </xdr:style>
        </xdr:cxnSp>
      </xdr:grpSp>
      <xdr:grpSp>
        <xdr:nvGrpSpPr>
          <xdr:cNvPr id="67" name="Group 66"/>
          <xdr:cNvGrpSpPr/>
        </xdr:nvGrpSpPr>
        <xdr:grpSpPr>
          <a:xfrm>
            <a:off x="11582400" y="4429760"/>
            <a:ext cx="1828800" cy="1280160"/>
            <a:chOff x="11582400" y="4429760"/>
            <a:chExt cx="1828800" cy="1280160"/>
          </a:xfrm>
        </xdr:grpSpPr>
        <xdr:cxnSp macro="">
          <xdr:nvCxnSpPr>
            <xdr:cNvPr id="68" name="Straight Arrow Connector 67"/>
            <xdr:cNvCxnSpPr/>
          </xdr:nvCxnSpPr>
          <xdr:spPr>
            <a:xfrm>
              <a:off x="11582400" y="5709920"/>
              <a:ext cx="18211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9" name="Straight Arrow Connector 68"/>
            <xdr:cNvCxnSpPr/>
          </xdr:nvCxnSpPr>
          <xdr:spPr>
            <a:xfrm flipV="1">
              <a:off x="11582400" y="4429760"/>
              <a:ext cx="0" cy="128016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70" name="Oval 69"/>
            <xdr:cNvSpPr>
              <a:spLocks noChangeAspect="1"/>
            </xdr:cNvSpPr>
          </xdr:nvSpPr>
          <xdr:spPr>
            <a:xfrm>
              <a:off x="13319760" y="4768850"/>
              <a:ext cx="91440" cy="9144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71" name="Oval 70"/>
            <xdr:cNvSpPr>
              <a:spLocks noChangeAspect="1"/>
            </xdr:cNvSpPr>
          </xdr:nvSpPr>
          <xdr:spPr>
            <a:xfrm>
              <a:off x="11582400" y="4951730"/>
              <a:ext cx="91440" cy="9144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clientData/>
  </xdr:twoCellAnchor>
  <xdr:twoCellAnchor>
    <xdr:from>
      <xdr:col>12</xdr:col>
      <xdr:colOff>579118</xdr:colOff>
      <xdr:row>121</xdr:row>
      <xdr:rowOff>0</xdr:rowOff>
    </xdr:from>
    <xdr:to>
      <xdr:col>18</xdr:col>
      <xdr:colOff>436879</xdr:colOff>
      <xdr:row>128</xdr:row>
      <xdr:rowOff>0</xdr:rowOff>
    </xdr:to>
    <xdr:grpSp>
      <xdr:nvGrpSpPr>
        <xdr:cNvPr id="74" name="Group 73"/>
        <xdr:cNvGrpSpPr/>
      </xdr:nvGrpSpPr>
      <xdr:grpSpPr>
        <a:xfrm>
          <a:off x="8168638" y="22209760"/>
          <a:ext cx="3515361" cy="1280160"/>
          <a:chOff x="9895839" y="4429760"/>
          <a:chExt cx="3515361" cy="1280160"/>
        </a:xfrm>
      </xdr:grpSpPr>
      <xdr:grpSp>
        <xdr:nvGrpSpPr>
          <xdr:cNvPr id="75" name="Group 74"/>
          <xdr:cNvGrpSpPr/>
        </xdr:nvGrpSpPr>
        <xdr:grpSpPr>
          <a:xfrm>
            <a:off x="9895839" y="4632970"/>
            <a:ext cx="3515361" cy="389858"/>
            <a:chOff x="11186159" y="3969790"/>
            <a:chExt cx="3515361" cy="288891"/>
          </a:xfrm>
        </xdr:grpSpPr>
        <xdr:sp macro="" textlink="">
          <xdr:nvSpPr>
            <xdr:cNvPr id="81" name="Arc 80"/>
            <xdr:cNvSpPr/>
          </xdr:nvSpPr>
          <xdr:spPr>
            <a:xfrm rot="5400000">
              <a:off x="12810776" y="2345173"/>
              <a:ext cx="255966" cy="3505200"/>
            </a:xfrm>
            <a:prstGeom prst="arc">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xnSp macro="">
          <xdr:nvCxnSpPr>
            <xdr:cNvPr id="82" name="Straight Connector 81"/>
            <xdr:cNvCxnSpPr/>
          </xdr:nvCxnSpPr>
          <xdr:spPr>
            <a:xfrm flipV="1">
              <a:off x="12938759" y="4123177"/>
              <a:ext cx="1762761" cy="135503"/>
            </a:xfrm>
            <a:prstGeom prst="line">
              <a:avLst/>
            </a:prstGeom>
          </xdr:spPr>
          <xdr:style>
            <a:lnRef idx="1">
              <a:schemeClr val="accent1"/>
            </a:lnRef>
            <a:fillRef idx="0">
              <a:schemeClr val="accent1"/>
            </a:fillRef>
            <a:effectRef idx="0">
              <a:schemeClr val="accent1"/>
            </a:effectRef>
            <a:fontRef idx="minor">
              <a:schemeClr val="tx1"/>
            </a:fontRef>
          </xdr:style>
        </xdr:cxnSp>
      </xdr:grpSp>
      <xdr:grpSp>
        <xdr:nvGrpSpPr>
          <xdr:cNvPr id="76" name="Group 75"/>
          <xdr:cNvGrpSpPr/>
        </xdr:nvGrpSpPr>
        <xdr:grpSpPr>
          <a:xfrm>
            <a:off x="11582400" y="4429760"/>
            <a:ext cx="1828800" cy="1280160"/>
            <a:chOff x="11582400" y="4429760"/>
            <a:chExt cx="1828800" cy="1280160"/>
          </a:xfrm>
        </xdr:grpSpPr>
        <xdr:cxnSp macro="">
          <xdr:nvCxnSpPr>
            <xdr:cNvPr id="77" name="Straight Arrow Connector 76"/>
            <xdr:cNvCxnSpPr/>
          </xdr:nvCxnSpPr>
          <xdr:spPr>
            <a:xfrm>
              <a:off x="11582400" y="5709920"/>
              <a:ext cx="18211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8" name="Straight Arrow Connector 77"/>
            <xdr:cNvCxnSpPr/>
          </xdr:nvCxnSpPr>
          <xdr:spPr>
            <a:xfrm flipV="1">
              <a:off x="11582400" y="4429760"/>
              <a:ext cx="0" cy="128016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79" name="Oval 78"/>
            <xdr:cNvSpPr>
              <a:spLocks noChangeAspect="1"/>
            </xdr:cNvSpPr>
          </xdr:nvSpPr>
          <xdr:spPr>
            <a:xfrm>
              <a:off x="13319760" y="4768850"/>
              <a:ext cx="91440" cy="9144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80" name="Oval 79"/>
            <xdr:cNvSpPr>
              <a:spLocks noChangeAspect="1"/>
            </xdr:cNvSpPr>
          </xdr:nvSpPr>
          <xdr:spPr>
            <a:xfrm>
              <a:off x="11582400" y="4951730"/>
              <a:ext cx="91440" cy="9144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109"/>
  <sheetViews>
    <sheetView showGridLines="0" tabSelected="1" zoomScale="75" zoomScaleNormal="75" workbookViewId="0"/>
  </sheetViews>
  <sheetFormatPr defaultRowHeight="14.4" x14ac:dyDescent="0.3"/>
  <cols>
    <col min="2" max="2" width="3.6640625" customWidth="1"/>
    <col min="3" max="3" width="2.109375" customWidth="1"/>
    <col min="4" max="4" width="11.33203125" bestFit="1" customWidth="1"/>
    <col min="8" max="8" width="14.44140625" bestFit="1" customWidth="1"/>
    <col min="9" max="9" width="16.88671875" bestFit="1" customWidth="1"/>
    <col min="10" max="10" width="15.77734375" bestFit="1" customWidth="1"/>
    <col min="11" max="11" width="1.5546875" customWidth="1"/>
    <col min="12" max="12" width="8.44140625" bestFit="1" customWidth="1"/>
    <col min="13" max="13" width="1.5546875" customWidth="1"/>
    <col min="14" max="14" width="18.21875" bestFit="1" customWidth="1"/>
    <col min="15" max="15" width="16.6640625" bestFit="1" customWidth="1"/>
    <col min="16" max="16" width="1.5546875" customWidth="1"/>
    <col min="17" max="17" width="17.5546875" customWidth="1"/>
    <col min="18" max="18" width="18.21875" bestFit="1" customWidth="1"/>
    <col min="19" max="19" width="2.5546875" customWidth="1"/>
  </cols>
  <sheetData>
    <row r="1" spans="3:10" ht="15" thickBot="1" x14ac:dyDescent="0.35"/>
    <row r="2" spans="3:10" ht="21" x14ac:dyDescent="0.4">
      <c r="C2" s="110" t="s">
        <v>0</v>
      </c>
      <c r="D2" s="111"/>
      <c r="E2" s="111"/>
      <c r="F2" s="111"/>
      <c r="G2" s="111"/>
      <c r="H2" s="111"/>
      <c r="I2" s="111"/>
      <c r="J2" s="112"/>
    </row>
    <row r="3" spans="3:10" ht="18.600000000000001" thickBot="1" x14ac:dyDescent="0.4">
      <c r="C3" s="113" t="s">
        <v>1</v>
      </c>
      <c r="D3" s="114"/>
      <c r="E3" s="114"/>
      <c r="F3" s="114"/>
      <c r="G3" s="114"/>
      <c r="H3" s="114"/>
      <c r="I3" s="114"/>
      <c r="J3" s="115"/>
    </row>
    <row r="5" spans="3:10" x14ac:dyDescent="0.3">
      <c r="C5" t="s">
        <v>2</v>
      </c>
    </row>
    <row r="7" spans="3:10" x14ac:dyDescent="0.3">
      <c r="C7" t="s">
        <v>3</v>
      </c>
    </row>
    <row r="8" spans="3:10" x14ac:dyDescent="0.3">
      <c r="C8" t="s">
        <v>4</v>
      </c>
    </row>
    <row r="10" spans="3:10" x14ac:dyDescent="0.3">
      <c r="C10" t="s">
        <v>51</v>
      </c>
    </row>
    <row r="11" spans="3:10" x14ac:dyDescent="0.3">
      <c r="C11" t="s">
        <v>52</v>
      </c>
    </row>
    <row r="12" spans="3:10" ht="15" thickBot="1" x14ac:dyDescent="0.35"/>
    <row r="13" spans="3:10" x14ac:dyDescent="0.3">
      <c r="C13" s="118" t="s">
        <v>5</v>
      </c>
      <c r="D13" s="122"/>
      <c r="E13" s="122"/>
      <c r="F13" s="122"/>
      <c r="G13" s="122"/>
      <c r="H13" s="119"/>
      <c r="I13" s="118" t="s">
        <v>6</v>
      </c>
      <c r="J13" s="119"/>
    </row>
    <row r="14" spans="3:10" ht="15" thickBot="1" x14ac:dyDescent="0.35">
      <c r="C14" s="123"/>
      <c r="D14" s="124"/>
      <c r="E14" s="124"/>
      <c r="F14" s="124"/>
      <c r="G14" s="124"/>
      <c r="H14" s="125"/>
      <c r="I14" s="120"/>
      <c r="J14" s="121"/>
    </row>
    <row r="15" spans="3:10" x14ac:dyDescent="0.3">
      <c r="C15" s="29"/>
      <c r="D15" s="40"/>
      <c r="E15" s="72" t="s">
        <v>7</v>
      </c>
      <c r="F15" s="73" t="s">
        <v>8</v>
      </c>
      <c r="G15" s="30"/>
      <c r="H15" s="31"/>
      <c r="I15" s="72" t="s">
        <v>9</v>
      </c>
      <c r="J15" s="116" t="s">
        <v>10</v>
      </c>
    </row>
    <row r="16" spans="3:10" x14ac:dyDescent="0.3">
      <c r="C16" s="29"/>
      <c r="D16" s="40"/>
      <c r="E16" s="74" t="s">
        <v>11</v>
      </c>
      <c r="F16" s="75" t="s">
        <v>12</v>
      </c>
      <c r="G16" s="30"/>
      <c r="H16" s="33"/>
      <c r="I16" s="74" t="s">
        <v>13</v>
      </c>
      <c r="J16" s="117"/>
    </row>
    <row r="17" spans="2:19" ht="15" thickBot="1" x14ac:dyDescent="0.35">
      <c r="C17" s="29"/>
      <c r="D17" s="30"/>
      <c r="E17" s="76" t="s">
        <v>14</v>
      </c>
      <c r="F17" s="77" t="s">
        <v>15</v>
      </c>
      <c r="G17" s="30"/>
      <c r="H17" s="31"/>
      <c r="I17" s="61" t="s">
        <v>16</v>
      </c>
      <c r="J17" s="63" t="s">
        <v>17</v>
      </c>
    </row>
    <row r="18" spans="2:19" ht="15" thickBot="1" x14ac:dyDescent="0.35">
      <c r="C18" s="29"/>
      <c r="D18" s="87" t="s">
        <v>18</v>
      </c>
      <c r="E18" s="1">
        <v>25</v>
      </c>
      <c r="F18" s="2">
        <v>7.5</v>
      </c>
      <c r="G18" s="30"/>
      <c r="H18" s="31"/>
      <c r="I18" s="3">
        <v>10.15</v>
      </c>
      <c r="J18" s="4">
        <v>2.5</v>
      </c>
    </row>
    <row r="19" spans="2:19" ht="15" thickBot="1" x14ac:dyDescent="0.35">
      <c r="C19" s="29"/>
      <c r="D19" s="88" t="s">
        <v>19</v>
      </c>
      <c r="E19" s="3">
        <v>0</v>
      </c>
      <c r="F19" s="5">
        <v>9.5</v>
      </c>
      <c r="G19" s="30"/>
      <c r="H19" s="31"/>
      <c r="I19" s="30"/>
      <c r="J19" s="31"/>
    </row>
    <row r="20" spans="2:19" ht="15" thickBot="1" x14ac:dyDescent="0.35">
      <c r="C20" s="29"/>
      <c r="D20" s="30"/>
      <c r="E20" s="30"/>
      <c r="F20" s="30"/>
      <c r="G20" s="30"/>
      <c r="H20" s="31"/>
      <c r="I20" s="30"/>
      <c r="J20" s="31"/>
    </row>
    <row r="21" spans="2:19" x14ac:dyDescent="0.3">
      <c r="C21" s="29"/>
      <c r="D21" s="30"/>
      <c r="E21" s="78" t="s">
        <v>20</v>
      </c>
      <c r="F21" s="79" t="s">
        <v>21</v>
      </c>
      <c r="G21" s="79" t="s">
        <v>22</v>
      </c>
      <c r="H21" s="80" t="s">
        <v>23</v>
      </c>
      <c r="I21" s="30"/>
      <c r="J21" s="31"/>
    </row>
    <row r="22" spans="2:19" ht="14.4" customHeight="1" x14ac:dyDescent="0.3">
      <c r="C22" s="29"/>
      <c r="D22" s="30"/>
      <c r="E22" s="81" t="s">
        <v>24</v>
      </c>
      <c r="F22" s="82" t="s">
        <v>25</v>
      </c>
      <c r="G22" s="82" t="s">
        <v>26</v>
      </c>
      <c r="H22" s="83" t="s">
        <v>27</v>
      </c>
      <c r="I22" s="30"/>
      <c r="J22" s="31"/>
    </row>
    <row r="23" spans="2:19" x14ac:dyDescent="0.3">
      <c r="C23" s="29"/>
      <c r="D23" s="30"/>
      <c r="E23" s="74" t="s">
        <v>28</v>
      </c>
      <c r="F23" s="84" t="s">
        <v>28</v>
      </c>
      <c r="G23" s="84" t="s">
        <v>29</v>
      </c>
      <c r="H23" s="75" t="s">
        <v>30</v>
      </c>
      <c r="I23" s="30"/>
      <c r="J23" s="31"/>
    </row>
    <row r="24" spans="2:19" x14ac:dyDescent="0.3">
      <c r="C24" s="29"/>
      <c r="D24" s="30"/>
      <c r="E24" s="85" t="s">
        <v>14</v>
      </c>
      <c r="F24" s="60" t="s">
        <v>31</v>
      </c>
      <c r="G24" s="60" t="s">
        <v>32</v>
      </c>
      <c r="H24" s="86" t="s">
        <v>33</v>
      </c>
      <c r="I24" s="30"/>
      <c r="J24" s="31"/>
    </row>
    <row r="25" spans="2:19" ht="15" thickBot="1" x14ac:dyDescent="0.35">
      <c r="C25" s="32"/>
      <c r="D25" s="40"/>
      <c r="E25" s="7">
        <v>25</v>
      </c>
      <c r="F25" s="8">
        <v>3650</v>
      </c>
      <c r="G25" s="9">
        <f xml:space="preserve"> Mmax / F25 * 2000</f>
        <v>13.698630136986301</v>
      </c>
      <c r="H25" s="10">
        <f xml:space="preserve"> F18 * (((1 / F18) - (1/F19)) / (E18 - E19))</f>
        <v>8.4210526315789489E-3</v>
      </c>
      <c r="I25" s="30"/>
      <c r="J25" s="31"/>
    </row>
    <row r="26" spans="2:19" ht="15" thickBot="1" x14ac:dyDescent="0.35">
      <c r="C26" s="34"/>
      <c r="D26" s="39"/>
      <c r="E26" s="35"/>
      <c r="F26" s="35"/>
      <c r="G26" s="35"/>
      <c r="H26" s="36"/>
      <c r="I26" s="35"/>
      <c r="J26" s="36"/>
      <c r="L26" s="6"/>
    </row>
    <row r="27" spans="2:19" ht="15" thickBot="1" x14ac:dyDescent="0.35">
      <c r="L27" s="6"/>
    </row>
    <row r="28" spans="2:19" x14ac:dyDescent="0.3">
      <c r="B28" s="38"/>
      <c r="C28" s="37"/>
      <c r="D28" s="37"/>
      <c r="E28" s="37"/>
      <c r="F28" s="37"/>
      <c r="G28" s="37"/>
      <c r="H28" s="37"/>
      <c r="I28" s="37"/>
      <c r="J28" s="37"/>
      <c r="K28" s="37"/>
      <c r="L28" s="49"/>
      <c r="M28" s="37"/>
      <c r="N28" s="37"/>
      <c r="O28" s="37"/>
      <c r="P28" s="37"/>
      <c r="Q28" s="37"/>
      <c r="R28" s="37"/>
      <c r="S28" s="50"/>
    </row>
    <row r="29" spans="2:19" ht="15" thickBot="1" x14ac:dyDescent="0.35">
      <c r="B29" s="108" t="s">
        <v>50</v>
      </c>
      <c r="C29" s="109"/>
      <c r="D29" s="109"/>
      <c r="E29" s="109"/>
      <c r="F29" s="109"/>
      <c r="G29" s="109"/>
      <c r="H29" s="109"/>
      <c r="I29" s="109"/>
      <c r="J29" s="109"/>
      <c r="K29" s="30"/>
      <c r="L29" s="89"/>
      <c r="M29" s="30"/>
      <c r="N29" s="30"/>
      <c r="O29" s="30"/>
      <c r="P29" s="30"/>
      <c r="Q29" s="30"/>
      <c r="R29" s="30"/>
      <c r="S29" s="31"/>
    </row>
    <row r="30" spans="2:19" ht="15" thickBot="1" x14ac:dyDescent="0.35">
      <c r="B30" s="29"/>
      <c r="C30" s="30"/>
      <c r="D30" s="30"/>
      <c r="E30" s="30"/>
      <c r="F30" s="30"/>
      <c r="G30" s="30"/>
      <c r="H30" s="30"/>
      <c r="I30" s="30"/>
      <c r="J30" s="30"/>
      <c r="K30" s="30"/>
      <c r="L30" s="64" t="s">
        <v>48</v>
      </c>
      <c r="M30" s="30"/>
      <c r="N30" s="30"/>
      <c r="O30" s="30"/>
      <c r="P30" s="30"/>
      <c r="Q30" s="30"/>
      <c r="R30" s="30"/>
      <c r="S30" s="31"/>
    </row>
    <row r="31" spans="2:19" ht="15" thickBot="1" x14ac:dyDescent="0.35">
      <c r="B31" s="29"/>
      <c r="C31" s="30"/>
      <c r="D31" s="30"/>
      <c r="E31" s="54" t="s">
        <v>24</v>
      </c>
      <c r="F31" s="55" t="s">
        <v>25</v>
      </c>
      <c r="G31" s="56" t="s">
        <v>34</v>
      </c>
      <c r="H31" s="57" t="s">
        <v>35</v>
      </c>
      <c r="I31" s="55" t="s">
        <v>36</v>
      </c>
      <c r="J31" s="58" t="s">
        <v>37</v>
      </c>
      <c r="K31" s="48"/>
      <c r="L31" s="65" t="s">
        <v>11</v>
      </c>
      <c r="M31" s="30"/>
      <c r="N31" s="36"/>
      <c r="O31" s="90" t="s">
        <v>38</v>
      </c>
      <c r="P31" s="30"/>
      <c r="Q31" s="36"/>
      <c r="R31" s="90" t="s">
        <v>39</v>
      </c>
      <c r="S31" s="31"/>
    </row>
    <row r="32" spans="2:19" ht="15" thickBot="1" x14ac:dyDescent="0.35">
      <c r="B32" s="29"/>
      <c r="C32" s="30"/>
      <c r="D32" s="30"/>
      <c r="E32" s="59" t="s">
        <v>14</v>
      </c>
      <c r="F32" s="60" t="s">
        <v>31</v>
      </c>
      <c r="G32" s="61" t="s">
        <v>32</v>
      </c>
      <c r="H32" s="62" t="s">
        <v>40</v>
      </c>
      <c r="I32" s="60" t="s">
        <v>41</v>
      </c>
      <c r="J32" s="63" t="s">
        <v>42</v>
      </c>
      <c r="K32" s="30"/>
      <c r="L32" s="66" t="s">
        <v>14</v>
      </c>
      <c r="M32" s="30"/>
      <c r="N32" s="52" t="s">
        <v>43</v>
      </c>
      <c r="O32" s="71" t="s">
        <v>44</v>
      </c>
      <c r="P32" s="30"/>
      <c r="Q32" s="52" t="s">
        <v>45</v>
      </c>
      <c r="R32" s="71" t="s">
        <v>44</v>
      </c>
      <c r="S32" s="31"/>
    </row>
    <row r="33" spans="2:19" s="15" customFormat="1" ht="15" thickBot="1" x14ac:dyDescent="0.35">
      <c r="B33" s="45"/>
      <c r="C33" s="47"/>
      <c r="D33" s="42" t="s">
        <v>49</v>
      </c>
      <c r="E33" s="41">
        <f>SUM(E34:E108)</f>
        <v>0</v>
      </c>
      <c r="F33" s="11">
        <f>SUM(F34:F108)</f>
        <v>0</v>
      </c>
      <c r="G33" s="12" t="str">
        <f xml:space="preserve"> IF(F33=0,"", E33 / F33 * 2000)</f>
        <v/>
      </c>
      <c r="H33" s="13" t="str">
        <f t="shared" ref="H33:H64" si="0" xml:space="preserve"> IF(G33="","",Gbaseline / E33 * (F33 / Vmax - Rpct * L33))</f>
        <v/>
      </c>
      <c r="I33" s="13" t="str">
        <f t="shared" ref="I33:I64" si="1">IF(H33="","", H33 * FuelEmission)</f>
        <v/>
      </c>
      <c r="J33" s="14" t="str">
        <f t="shared" ref="J33:J64" si="2" xml:space="preserve"> IF(H33="","", H33 * FuelCost)</f>
        <v/>
      </c>
      <c r="K33" s="47"/>
      <c r="L33" s="67" t="str">
        <f t="shared" ref="L33:L64" si="3" xml:space="preserve"> IF(G33="","",Mmax * F33 / Vmax - E33)</f>
        <v/>
      </c>
      <c r="M33" s="30"/>
      <c r="N33" s="43" t="s">
        <v>46</v>
      </c>
      <c r="O33" s="14">
        <f>SUM(O34:O108)</f>
        <v>0</v>
      </c>
      <c r="P33" s="30"/>
      <c r="Q33" s="53" t="s">
        <v>47</v>
      </c>
      <c r="R33" s="44" t="str">
        <f xml:space="preserve"> IF(J33="","",J33*E33)</f>
        <v/>
      </c>
      <c r="S33" s="51"/>
    </row>
    <row r="34" spans="2:19" x14ac:dyDescent="0.3">
      <c r="B34" s="29"/>
      <c r="C34" s="30"/>
      <c r="D34" s="30"/>
      <c r="E34" s="16"/>
      <c r="F34" s="17"/>
      <c r="G34" s="18" t="str">
        <f xml:space="preserve"> IF(F34=0,"", E34 / F34 * 2000)</f>
        <v/>
      </c>
      <c r="H34" s="19" t="str">
        <f t="shared" si="0"/>
        <v/>
      </c>
      <c r="I34" s="19" t="str">
        <f t="shared" si="1"/>
        <v/>
      </c>
      <c r="J34" s="20" t="str">
        <f t="shared" si="2"/>
        <v/>
      </c>
      <c r="K34" s="30"/>
      <c r="L34" s="68" t="str">
        <f t="shared" si="3"/>
        <v/>
      </c>
      <c r="M34" s="30"/>
      <c r="N34" s="30"/>
      <c r="O34" s="21" t="str">
        <f t="shared" ref="O34:O65" si="4" xml:space="preserve"> IF(J34="","",J34*E34)</f>
        <v/>
      </c>
      <c r="P34" s="30"/>
      <c r="Q34" s="30"/>
      <c r="R34" s="30"/>
      <c r="S34" s="31"/>
    </row>
    <row r="35" spans="2:19" x14ac:dyDescent="0.3">
      <c r="B35" s="29"/>
      <c r="C35" s="30"/>
      <c r="D35" s="30"/>
      <c r="E35" s="22"/>
      <c r="F35" s="23"/>
      <c r="G35" s="24" t="str">
        <f t="shared" ref="G35:G98" si="5" xml:space="preserve"> IF(F35=0,"", E35 / F35 * 2000)</f>
        <v/>
      </c>
      <c r="H35" s="25" t="str">
        <f t="shared" si="0"/>
        <v/>
      </c>
      <c r="I35" s="25" t="str">
        <f t="shared" si="1"/>
        <v/>
      </c>
      <c r="J35" s="26" t="str">
        <f t="shared" si="2"/>
        <v/>
      </c>
      <c r="K35" s="30"/>
      <c r="L35" s="69" t="str">
        <f t="shared" si="3"/>
        <v/>
      </c>
      <c r="M35" s="30"/>
      <c r="N35" s="30"/>
      <c r="O35" s="21" t="str">
        <f t="shared" si="4"/>
        <v/>
      </c>
      <c r="P35" s="30"/>
      <c r="Q35" s="30"/>
      <c r="R35" s="30"/>
      <c r="S35" s="31"/>
    </row>
    <row r="36" spans="2:19" x14ac:dyDescent="0.3">
      <c r="B36" s="29"/>
      <c r="C36" s="30"/>
      <c r="D36" s="30"/>
      <c r="E36" s="22"/>
      <c r="F36" s="23"/>
      <c r="G36" s="24" t="str">
        <f t="shared" si="5"/>
        <v/>
      </c>
      <c r="H36" s="25" t="str">
        <f t="shared" si="0"/>
        <v/>
      </c>
      <c r="I36" s="25" t="str">
        <f t="shared" si="1"/>
        <v/>
      </c>
      <c r="J36" s="26" t="str">
        <f t="shared" si="2"/>
        <v/>
      </c>
      <c r="K36" s="30"/>
      <c r="L36" s="69" t="str">
        <f t="shared" si="3"/>
        <v/>
      </c>
      <c r="M36" s="30"/>
      <c r="N36" s="30"/>
      <c r="O36" s="21" t="str">
        <f t="shared" si="4"/>
        <v/>
      </c>
      <c r="P36" s="30"/>
      <c r="Q36" s="30"/>
      <c r="R36" s="30"/>
      <c r="S36" s="31"/>
    </row>
    <row r="37" spans="2:19" x14ac:dyDescent="0.3">
      <c r="B37" s="29"/>
      <c r="C37" s="30"/>
      <c r="D37" s="30"/>
      <c r="E37" s="22"/>
      <c r="F37" s="23"/>
      <c r="G37" s="24" t="str">
        <f t="shared" si="5"/>
        <v/>
      </c>
      <c r="H37" s="25" t="str">
        <f t="shared" si="0"/>
        <v/>
      </c>
      <c r="I37" s="25" t="str">
        <f t="shared" si="1"/>
        <v/>
      </c>
      <c r="J37" s="26" t="str">
        <f t="shared" si="2"/>
        <v/>
      </c>
      <c r="K37" s="30"/>
      <c r="L37" s="69" t="str">
        <f t="shared" si="3"/>
        <v/>
      </c>
      <c r="M37" s="30"/>
      <c r="N37" s="30"/>
      <c r="O37" s="21" t="str">
        <f t="shared" si="4"/>
        <v/>
      </c>
      <c r="P37" s="30"/>
      <c r="Q37" s="30"/>
      <c r="R37" s="30"/>
      <c r="S37" s="31"/>
    </row>
    <row r="38" spans="2:19" x14ac:dyDescent="0.3">
      <c r="B38" s="29"/>
      <c r="C38" s="30"/>
      <c r="D38" s="30"/>
      <c r="E38" s="22"/>
      <c r="F38" s="23"/>
      <c r="G38" s="24" t="str">
        <f t="shared" si="5"/>
        <v/>
      </c>
      <c r="H38" s="25" t="str">
        <f t="shared" si="0"/>
        <v/>
      </c>
      <c r="I38" s="25" t="str">
        <f t="shared" si="1"/>
        <v/>
      </c>
      <c r="J38" s="26" t="str">
        <f t="shared" si="2"/>
        <v/>
      </c>
      <c r="K38" s="30"/>
      <c r="L38" s="69" t="str">
        <f t="shared" si="3"/>
        <v/>
      </c>
      <c r="M38" s="30"/>
      <c r="N38" s="30"/>
      <c r="O38" s="21" t="str">
        <f t="shared" si="4"/>
        <v/>
      </c>
      <c r="P38" s="30"/>
      <c r="Q38" s="30"/>
      <c r="R38" s="30"/>
      <c r="S38" s="31"/>
    </row>
    <row r="39" spans="2:19" x14ac:dyDescent="0.3">
      <c r="B39" s="29"/>
      <c r="C39" s="30"/>
      <c r="D39" s="30"/>
      <c r="E39" s="22"/>
      <c r="F39" s="23"/>
      <c r="G39" s="24" t="str">
        <f t="shared" si="5"/>
        <v/>
      </c>
      <c r="H39" s="25" t="str">
        <f t="shared" si="0"/>
        <v/>
      </c>
      <c r="I39" s="25" t="str">
        <f t="shared" si="1"/>
        <v/>
      </c>
      <c r="J39" s="26" t="str">
        <f t="shared" si="2"/>
        <v/>
      </c>
      <c r="K39" s="30"/>
      <c r="L39" s="69" t="str">
        <f t="shared" si="3"/>
        <v/>
      </c>
      <c r="M39" s="30"/>
      <c r="N39" s="30"/>
      <c r="O39" s="21" t="str">
        <f t="shared" si="4"/>
        <v/>
      </c>
      <c r="P39" s="30"/>
      <c r="Q39" s="30"/>
      <c r="R39" s="30"/>
      <c r="S39" s="31"/>
    </row>
    <row r="40" spans="2:19" x14ac:dyDescent="0.3">
      <c r="B40" s="29"/>
      <c r="C40" s="30"/>
      <c r="D40" s="30"/>
      <c r="E40" s="22"/>
      <c r="F40" s="23"/>
      <c r="G40" s="24" t="str">
        <f t="shared" si="5"/>
        <v/>
      </c>
      <c r="H40" s="25" t="str">
        <f t="shared" si="0"/>
        <v/>
      </c>
      <c r="I40" s="25" t="str">
        <f t="shared" si="1"/>
        <v/>
      </c>
      <c r="J40" s="26" t="str">
        <f t="shared" si="2"/>
        <v/>
      </c>
      <c r="K40" s="30"/>
      <c r="L40" s="69" t="str">
        <f t="shared" si="3"/>
        <v/>
      </c>
      <c r="M40" s="30"/>
      <c r="N40" s="30"/>
      <c r="O40" s="21" t="str">
        <f t="shared" si="4"/>
        <v/>
      </c>
      <c r="P40" s="30"/>
      <c r="Q40" s="30"/>
      <c r="R40" s="30"/>
      <c r="S40" s="31"/>
    </row>
    <row r="41" spans="2:19" x14ac:dyDescent="0.3">
      <c r="B41" s="29"/>
      <c r="C41" s="30"/>
      <c r="D41" s="30"/>
      <c r="E41" s="22"/>
      <c r="F41" s="23"/>
      <c r="G41" s="24" t="str">
        <f t="shared" si="5"/>
        <v/>
      </c>
      <c r="H41" s="25" t="str">
        <f t="shared" si="0"/>
        <v/>
      </c>
      <c r="I41" s="25" t="str">
        <f t="shared" si="1"/>
        <v/>
      </c>
      <c r="J41" s="26" t="str">
        <f t="shared" si="2"/>
        <v/>
      </c>
      <c r="K41" s="30"/>
      <c r="L41" s="69" t="str">
        <f t="shared" si="3"/>
        <v/>
      </c>
      <c r="M41" s="30"/>
      <c r="N41" s="30"/>
      <c r="O41" s="21" t="str">
        <f t="shared" si="4"/>
        <v/>
      </c>
      <c r="P41" s="30"/>
      <c r="Q41" s="30"/>
      <c r="R41" s="30"/>
      <c r="S41" s="31"/>
    </row>
    <row r="42" spans="2:19" x14ac:dyDescent="0.3">
      <c r="B42" s="29"/>
      <c r="C42" s="30"/>
      <c r="D42" s="30"/>
      <c r="E42" s="22"/>
      <c r="F42" s="23"/>
      <c r="G42" s="24" t="str">
        <f t="shared" si="5"/>
        <v/>
      </c>
      <c r="H42" s="25" t="str">
        <f t="shared" si="0"/>
        <v/>
      </c>
      <c r="I42" s="25" t="str">
        <f t="shared" si="1"/>
        <v/>
      </c>
      <c r="J42" s="26" t="str">
        <f t="shared" si="2"/>
        <v/>
      </c>
      <c r="K42" s="30"/>
      <c r="L42" s="69" t="str">
        <f t="shared" si="3"/>
        <v/>
      </c>
      <c r="M42" s="30"/>
      <c r="N42" s="30"/>
      <c r="O42" s="21" t="str">
        <f t="shared" si="4"/>
        <v/>
      </c>
      <c r="P42" s="30"/>
      <c r="Q42" s="30"/>
      <c r="R42" s="30"/>
      <c r="S42" s="31"/>
    </row>
    <row r="43" spans="2:19" x14ac:dyDescent="0.3">
      <c r="B43" s="29"/>
      <c r="C43" s="30"/>
      <c r="D43" s="30"/>
      <c r="E43" s="22"/>
      <c r="F43" s="23"/>
      <c r="G43" s="24" t="str">
        <f t="shared" si="5"/>
        <v/>
      </c>
      <c r="H43" s="25" t="str">
        <f t="shared" si="0"/>
        <v/>
      </c>
      <c r="I43" s="25" t="str">
        <f t="shared" si="1"/>
        <v/>
      </c>
      <c r="J43" s="26" t="str">
        <f t="shared" si="2"/>
        <v/>
      </c>
      <c r="K43" s="30"/>
      <c r="L43" s="69" t="str">
        <f t="shared" si="3"/>
        <v/>
      </c>
      <c r="M43" s="30"/>
      <c r="N43" s="30"/>
      <c r="O43" s="21" t="str">
        <f t="shared" si="4"/>
        <v/>
      </c>
      <c r="P43" s="30"/>
      <c r="Q43" s="30"/>
      <c r="R43" s="30"/>
      <c r="S43" s="31"/>
    </row>
    <row r="44" spans="2:19" x14ac:dyDescent="0.3">
      <c r="B44" s="29"/>
      <c r="C44" s="30"/>
      <c r="D44" s="30"/>
      <c r="E44" s="22"/>
      <c r="F44" s="23"/>
      <c r="G44" s="24" t="str">
        <f t="shared" si="5"/>
        <v/>
      </c>
      <c r="H44" s="25" t="str">
        <f t="shared" si="0"/>
        <v/>
      </c>
      <c r="I44" s="25" t="str">
        <f t="shared" si="1"/>
        <v/>
      </c>
      <c r="J44" s="26" t="str">
        <f t="shared" si="2"/>
        <v/>
      </c>
      <c r="K44" s="30"/>
      <c r="L44" s="69" t="str">
        <f t="shared" si="3"/>
        <v/>
      </c>
      <c r="M44" s="30"/>
      <c r="N44" s="30"/>
      <c r="O44" s="21" t="str">
        <f t="shared" si="4"/>
        <v/>
      </c>
      <c r="P44" s="30"/>
      <c r="Q44" s="30"/>
      <c r="R44" s="30"/>
      <c r="S44" s="31"/>
    </row>
    <row r="45" spans="2:19" x14ac:dyDescent="0.3">
      <c r="B45" s="29"/>
      <c r="C45" s="30"/>
      <c r="D45" s="30"/>
      <c r="E45" s="22"/>
      <c r="F45" s="23"/>
      <c r="G45" s="24" t="str">
        <f t="shared" si="5"/>
        <v/>
      </c>
      <c r="H45" s="25" t="str">
        <f t="shared" si="0"/>
        <v/>
      </c>
      <c r="I45" s="25" t="str">
        <f t="shared" si="1"/>
        <v/>
      </c>
      <c r="J45" s="26" t="str">
        <f t="shared" si="2"/>
        <v/>
      </c>
      <c r="K45" s="30"/>
      <c r="L45" s="69" t="str">
        <f t="shared" si="3"/>
        <v/>
      </c>
      <c r="M45" s="30"/>
      <c r="N45" s="30"/>
      <c r="O45" s="21" t="str">
        <f t="shared" si="4"/>
        <v/>
      </c>
      <c r="P45" s="30"/>
      <c r="Q45" s="30"/>
      <c r="R45" s="30"/>
      <c r="S45" s="31"/>
    </row>
    <row r="46" spans="2:19" x14ac:dyDescent="0.3">
      <c r="B46" s="29"/>
      <c r="C46" s="30"/>
      <c r="D46" s="30"/>
      <c r="E46" s="22"/>
      <c r="F46" s="23"/>
      <c r="G46" s="24" t="str">
        <f t="shared" si="5"/>
        <v/>
      </c>
      <c r="H46" s="25" t="str">
        <f t="shared" si="0"/>
        <v/>
      </c>
      <c r="I46" s="25" t="str">
        <f t="shared" si="1"/>
        <v/>
      </c>
      <c r="J46" s="26" t="str">
        <f t="shared" si="2"/>
        <v/>
      </c>
      <c r="K46" s="30"/>
      <c r="L46" s="69" t="str">
        <f t="shared" si="3"/>
        <v/>
      </c>
      <c r="M46" s="30"/>
      <c r="N46" s="30"/>
      <c r="O46" s="21" t="str">
        <f t="shared" si="4"/>
        <v/>
      </c>
      <c r="P46" s="30"/>
      <c r="Q46" s="30"/>
      <c r="R46" s="30"/>
      <c r="S46" s="31"/>
    </row>
    <row r="47" spans="2:19" x14ac:dyDescent="0.3">
      <c r="B47" s="29"/>
      <c r="C47" s="30"/>
      <c r="D47" s="30"/>
      <c r="E47" s="22"/>
      <c r="F47" s="23"/>
      <c r="G47" s="24" t="str">
        <f t="shared" si="5"/>
        <v/>
      </c>
      <c r="H47" s="25" t="str">
        <f t="shared" si="0"/>
        <v/>
      </c>
      <c r="I47" s="25" t="str">
        <f t="shared" si="1"/>
        <v/>
      </c>
      <c r="J47" s="26" t="str">
        <f t="shared" si="2"/>
        <v/>
      </c>
      <c r="K47" s="30"/>
      <c r="L47" s="69" t="str">
        <f t="shared" si="3"/>
        <v/>
      </c>
      <c r="M47" s="30"/>
      <c r="N47" s="30"/>
      <c r="O47" s="21" t="str">
        <f t="shared" si="4"/>
        <v/>
      </c>
      <c r="P47" s="30"/>
      <c r="Q47" s="30"/>
      <c r="R47" s="30"/>
      <c r="S47" s="31"/>
    </row>
    <row r="48" spans="2:19" x14ac:dyDescent="0.3">
      <c r="B48" s="29"/>
      <c r="C48" s="30"/>
      <c r="D48" s="30"/>
      <c r="E48" s="22"/>
      <c r="F48" s="23"/>
      <c r="G48" s="24" t="str">
        <f t="shared" si="5"/>
        <v/>
      </c>
      <c r="H48" s="25" t="str">
        <f t="shared" si="0"/>
        <v/>
      </c>
      <c r="I48" s="25" t="str">
        <f t="shared" si="1"/>
        <v/>
      </c>
      <c r="J48" s="26" t="str">
        <f t="shared" si="2"/>
        <v/>
      </c>
      <c r="K48" s="30"/>
      <c r="L48" s="69" t="str">
        <f t="shared" si="3"/>
        <v/>
      </c>
      <c r="M48" s="30"/>
      <c r="N48" s="30"/>
      <c r="O48" s="21" t="str">
        <f t="shared" si="4"/>
        <v/>
      </c>
      <c r="P48" s="30"/>
      <c r="Q48" s="30"/>
      <c r="R48" s="30"/>
      <c r="S48" s="31"/>
    </row>
    <row r="49" spans="2:19" x14ac:dyDescent="0.3">
      <c r="B49" s="29"/>
      <c r="C49" s="30"/>
      <c r="D49" s="30"/>
      <c r="E49" s="22"/>
      <c r="F49" s="23"/>
      <c r="G49" s="24" t="str">
        <f t="shared" si="5"/>
        <v/>
      </c>
      <c r="H49" s="25" t="str">
        <f t="shared" si="0"/>
        <v/>
      </c>
      <c r="I49" s="25" t="str">
        <f t="shared" si="1"/>
        <v/>
      </c>
      <c r="J49" s="26" t="str">
        <f t="shared" si="2"/>
        <v/>
      </c>
      <c r="K49" s="30"/>
      <c r="L49" s="69" t="str">
        <f t="shared" si="3"/>
        <v/>
      </c>
      <c r="M49" s="30"/>
      <c r="N49" s="30"/>
      <c r="O49" s="21" t="str">
        <f t="shared" si="4"/>
        <v/>
      </c>
      <c r="P49" s="30"/>
      <c r="Q49" s="30"/>
      <c r="R49" s="30"/>
      <c r="S49" s="31"/>
    </row>
    <row r="50" spans="2:19" x14ac:dyDescent="0.3">
      <c r="B50" s="29"/>
      <c r="C50" s="30"/>
      <c r="D50" s="30"/>
      <c r="E50" s="22"/>
      <c r="F50" s="23"/>
      <c r="G50" s="24" t="str">
        <f t="shared" si="5"/>
        <v/>
      </c>
      <c r="H50" s="25" t="str">
        <f t="shared" si="0"/>
        <v/>
      </c>
      <c r="I50" s="25" t="str">
        <f t="shared" si="1"/>
        <v/>
      </c>
      <c r="J50" s="26" t="str">
        <f t="shared" si="2"/>
        <v/>
      </c>
      <c r="K50" s="30"/>
      <c r="L50" s="69" t="str">
        <f t="shared" si="3"/>
        <v/>
      </c>
      <c r="M50" s="30"/>
      <c r="N50" s="30"/>
      <c r="O50" s="21" t="str">
        <f t="shared" si="4"/>
        <v/>
      </c>
      <c r="P50" s="30"/>
      <c r="Q50" s="30"/>
      <c r="R50" s="30"/>
      <c r="S50" s="31"/>
    </row>
    <row r="51" spans="2:19" x14ac:dyDescent="0.3">
      <c r="B51" s="29"/>
      <c r="C51" s="30"/>
      <c r="D51" s="30"/>
      <c r="E51" s="22"/>
      <c r="F51" s="23"/>
      <c r="G51" s="24" t="str">
        <f t="shared" si="5"/>
        <v/>
      </c>
      <c r="H51" s="25" t="str">
        <f t="shared" si="0"/>
        <v/>
      </c>
      <c r="I51" s="25" t="str">
        <f t="shared" si="1"/>
        <v/>
      </c>
      <c r="J51" s="26" t="str">
        <f t="shared" si="2"/>
        <v/>
      </c>
      <c r="K51" s="30"/>
      <c r="L51" s="69" t="str">
        <f t="shared" si="3"/>
        <v/>
      </c>
      <c r="M51" s="30"/>
      <c r="N51" s="30"/>
      <c r="O51" s="21" t="str">
        <f t="shared" si="4"/>
        <v/>
      </c>
      <c r="P51" s="30"/>
      <c r="Q51" s="30"/>
      <c r="R51" s="30"/>
      <c r="S51" s="31"/>
    </row>
    <row r="52" spans="2:19" x14ac:dyDescent="0.3">
      <c r="B52" s="29"/>
      <c r="C52" s="30"/>
      <c r="D52" s="30"/>
      <c r="E52" s="22"/>
      <c r="F52" s="23"/>
      <c r="G52" s="24" t="str">
        <f t="shared" si="5"/>
        <v/>
      </c>
      <c r="H52" s="25" t="str">
        <f t="shared" si="0"/>
        <v/>
      </c>
      <c r="I52" s="25" t="str">
        <f t="shared" si="1"/>
        <v/>
      </c>
      <c r="J52" s="26" t="str">
        <f t="shared" si="2"/>
        <v/>
      </c>
      <c r="K52" s="30"/>
      <c r="L52" s="69" t="str">
        <f t="shared" si="3"/>
        <v/>
      </c>
      <c r="M52" s="30"/>
      <c r="N52" s="30"/>
      <c r="O52" s="21" t="str">
        <f t="shared" si="4"/>
        <v/>
      </c>
      <c r="P52" s="30"/>
      <c r="Q52" s="30"/>
      <c r="R52" s="30"/>
      <c r="S52" s="31"/>
    </row>
    <row r="53" spans="2:19" x14ac:dyDescent="0.3">
      <c r="B53" s="29"/>
      <c r="C53" s="30"/>
      <c r="D53" s="30"/>
      <c r="E53" s="22"/>
      <c r="F53" s="23"/>
      <c r="G53" s="24" t="str">
        <f t="shared" si="5"/>
        <v/>
      </c>
      <c r="H53" s="25" t="str">
        <f t="shared" si="0"/>
        <v/>
      </c>
      <c r="I53" s="25" t="str">
        <f t="shared" si="1"/>
        <v/>
      </c>
      <c r="J53" s="26" t="str">
        <f t="shared" si="2"/>
        <v/>
      </c>
      <c r="K53" s="30"/>
      <c r="L53" s="69" t="str">
        <f t="shared" si="3"/>
        <v/>
      </c>
      <c r="M53" s="30"/>
      <c r="N53" s="30"/>
      <c r="O53" s="21" t="str">
        <f t="shared" si="4"/>
        <v/>
      </c>
      <c r="P53" s="30"/>
      <c r="Q53" s="30"/>
      <c r="R53" s="30"/>
      <c r="S53" s="31"/>
    </row>
    <row r="54" spans="2:19" x14ac:dyDescent="0.3">
      <c r="B54" s="29"/>
      <c r="C54" s="30"/>
      <c r="D54" s="30"/>
      <c r="E54" s="22"/>
      <c r="F54" s="23"/>
      <c r="G54" s="24" t="str">
        <f t="shared" si="5"/>
        <v/>
      </c>
      <c r="H54" s="25" t="str">
        <f t="shared" si="0"/>
        <v/>
      </c>
      <c r="I54" s="25" t="str">
        <f t="shared" si="1"/>
        <v/>
      </c>
      <c r="J54" s="26" t="str">
        <f t="shared" si="2"/>
        <v/>
      </c>
      <c r="K54" s="30"/>
      <c r="L54" s="69" t="str">
        <f t="shared" si="3"/>
        <v/>
      </c>
      <c r="M54" s="30"/>
      <c r="N54" s="30"/>
      <c r="O54" s="21" t="str">
        <f t="shared" si="4"/>
        <v/>
      </c>
      <c r="P54" s="30"/>
      <c r="Q54" s="30"/>
      <c r="R54" s="30"/>
      <c r="S54" s="31"/>
    </row>
    <row r="55" spans="2:19" x14ac:dyDescent="0.3">
      <c r="B55" s="29"/>
      <c r="C55" s="30"/>
      <c r="D55" s="30"/>
      <c r="E55" s="22"/>
      <c r="F55" s="23"/>
      <c r="G55" s="24" t="str">
        <f t="shared" si="5"/>
        <v/>
      </c>
      <c r="H55" s="25" t="str">
        <f t="shared" si="0"/>
        <v/>
      </c>
      <c r="I55" s="25" t="str">
        <f t="shared" si="1"/>
        <v/>
      </c>
      <c r="J55" s="26" t="str">
        <f t="shared" si="2"/>
        <v/>
      </c>
      <c r="K55" s="30"/>
      <c r="L55" s="69" t="str">
        <f t="shared" si="3"/>
        <v/>
      </c>
      <c r="M55" s="30"/>
      <c r="N55" s="30"/>
      <c r="O55" s="21" t="str">
        <f t="shared" si="4"/>
        <v/>
      </c>
      <c r="P55" s="30"/>
      <c r="Q55" s="30"/>
      <c r="R55" s="30"/>
      <c r="S55" s="31"/>
    </row>
    <row r="56" spans="2:19" x14ac:dyDescent="0.3">
      <c r="B56" s="29"/>
      <c r="C56" s="30"/>
      <c r="D56" s="30"/>
      <c r="E56" s="22"/>
      <c r="F56" s="23"/>
      <c r="G56" s="24" t="str">
        <f t="shared" si="5"/>
        <v/>
      </c>
      <c r="H56" s="25" t="str">
        <f t="shared" si="0"/>
        <v/>
      </c>
      <c r="I56" s="25" t="str">
        <f t="shared" si="1"/>
        <v/>
      </c>
      <c r="J56" s="26" t="str">
        <f t="shared" si="2"/>
        <v/>
      </c>
      <c r="K56" s="30"/>
      <c r="L56" s="69" t="str">
        <f t="shared" si="3"/>
        <v/>
      </c>
      <c r="M56" s="30"/>
      <c r="N56" s="30"/>
      <c r="O56" s="21" t="str">
        <f t="shared" si="4"/>
        <v/>
      </c>
      <c r="P56" s="30"/>
      <c r="Q56" s="30"/>
      <c r="R56" s="30"/>
      <c r="S56" s="31"/>
    </row>
    <row r="57" spans="2:19" x14ac:dyDescent="0.3">
      <c r="B57" s="29"/>
      <c r="C57" s="30"/>
      <c r="D57" s="30"/>
      <c r="E57" s="22"/>
      <c r="F57" s="23"/>
      <c r="G57" s="24" t="str">
        <f t="shared" si="5"/>
        <v/>
      </c>
      <c r="H57" s="25" t="str">
        <f t="shared" si="0"/>
        <v/>
      </c>
      <c r="I57" s="25" t="str">
        <f t="shared" si="1"/>
        <v/>
      </c>
      <c r="J57" s="26" t="str">
        <f t="shared" si="2"/>
        <v/>
      </c>
      <c r="K57" s="30"/>
      <c r="L57" s="69" t="str">
        <f t="shared" si="3"/>
        <v/>
      </c>
      <c r="M57" s="30"/>
      <c r="N57" s="30"/>
      <c r="O57" s="21" t="str">
        <f t="shared" si="4"/>
        <v/>
      </c>
      <c r="P57" s="30"/>
      <c r="Q57" s="30"/>
      <c r="R57" s="30"/>
      <c r="S57" s="31"/>
    </row>
    <row r="58" spans="2:19" x14ac:dyDescent="0.3">
      <c r="B58" s="29"/>
      <c r="C58" s="30"/>
      <c r="D58" s="30"/>
      <c r="E58" s="22"/>
      <c r="F58" s="23"/>
      <c r="G58" s="24" t="str">
        <f t="shared" si="5"/>
        <v/>
      </c>
      <c r="H58" s="25" t="str">
        <f t="shared" si="0"/>
        <v/>
      </c>
      <c r="I58" s="25" t="str">
        <f t="shared" si="1"/>
        <v/>
      </c>
      <c r="J58" s="26" t="str">
        <f t="shared" si="2"/>
        <v/>
      </c>
      <c r="K58" s="30"/>
      <c r="L58" s="69" t="str">
        <f t="shared" si="3"/>
        <v/>
      </c>
      <c r="M58" s="30"/>
      <c r="N58" s="30"/>
      <c r="O58" s="21" t="str">
        <f t="shared" si="4"/>
        <v/>
      </c>
      <c r="P58" s="30"/>
      <c r="Q58" s="30"/>
      <c r="R58" s="30"/>
      <c r="S58" s="31"/>
    </row>
    <row r="59" spans="2:19" x14ac:dyDescent="0.3">
      <c r="B59" s="29"/>
      <c r="C59" s="30"/>
      <c r="D59" s="30"/>
      <c r="E59" s="22"/>
      <c r="F59" s="23"/>
      <c r="G59" s="24" t="str">
        <f t="shared" si="5"/>
        <v/>
      </c>
      <c r="H59" s="25" t="str">
        <f t="shared" si="0"/>
        <v/>
      </c>
      <c r="I59" s="25" t="str">
        <f t="shared" si="1"/>
        <v/>
      </c>
      <c r="J59" s="26" t="str">
        <f t="shared" si="2"/>
        <v/>
      </c>
      <c r="K59" s="30"/>
      <c r="L59" s="69" t="str">
        <f t="shared" si="3"/>
        <v/>
      </c>
      <c r="M59" s="30"/>
      <c r="N59" s="30"/>
      <c r="O59" s="21" t="str">
        <f t="shared" si="4"/>
        <v/>
      </c>
      <c r="P59" s="30"/>
      <c r="Q59" s="30"/>
      <c r="R59" s="30"/>
      <c r="S59" s="31"/>
    </row>
    <row r="60" spans="2:19" x14ac:dyDescent="0.3">
      <c r="B60" s="29"/>
      <c r="C60" s="30"/>
      <c r="D60" s="30"/>
      <c r="E60" s="22"/>
      <c r="F60" s="23"/>
      <c r="G60" s="24" t="str">
        <f t="shared" si="5"/>
        <v/>
      </c>
      <c r="H60" s="25" t="str">
        <f t="shared" si="0"/>
        <v/>
      </c>
      <c r="I60" s="25" t="str">
        <f t="shared" si="1"/>
        <v/>
      </c>
      <c r="J60" s="26" t="str">
        <f t="shared" si="2"/>
        <v/>
      </c>
      <c r="K60" s="30"/>
      <c r="L60" s="69" t="str">
        <f t="shared" si="3"/>
        <v/>
      </c>
      <c r="M60" s="30"/>
      <c r="N60" s="30"/>
      <c r="O60" s="21" t="str">
        <f t="shared" si="4"/>
        <v/>
      </c>
      <c r="P60" s="30"/>
      <c r="Q60" s="30"/>
      <c r="R60" s="30"/>
      <c r="S60" s="31"/>
    </row>
    <row r="61" spans="2:19" x14ac:dyDescent="0.3">
      <c r="B61" s="29"/>
      <c r="C61" s="30"/>
      <c r="D61" s="30"/>
      <c r="E61" s="22"/>
      <c r="F61" s="23"/>
      <c r="G61" s="24" t="str">
        <f t="shared" si="5"/>
        <v/>
      </c>
      <c r="H61" s="25" t="str">
        <f t="shared" si="0"/>
        <v/>
      </c>
      <c r="I61" s="25" t="str">
        <f t="shared" si="1"/>
        <v/>
      </c>
      <c r="J61" s="26" t="str">
        <f t="shared" si="2"/>
        <v/>
      </c>
      <c r="K61" s="30"/>
      <c r="L61" s="69" t="str">
        <f t="shared" si="3"/>
        <v/>
      </c>
      <c r="M61" s="30"/>
      <c r="N61" s="30"/>
      <c r="O61" s="21" t="str">
        <f t="shared" si="4"/>
        <v/>
      </c>
      <c r="P61" s="30"/>
      <c r="Q61" s="30"/>
      <c r="R61" s="30"/>
      <c r="S61" s="31"/>
    </row>
    <row r="62" spans="2:19" x14ac:dyDescent="0.3">
      <c r="B62" s="29"/>
      <c r="C62" s="30"/>
      <c r="D62" s="30"/>
      <c r="E62" s="22"/>
      <c r="F62" s="23"/>
      <c r="G62" s="24" t="str">
        <f t="shared" si="5"/>
        <v/>
      </c>
      <c r="H62" s="25" t="str">
        <f t="shared" si="0"/>
        <v/>
      </c>
      <c r="I62" s="25" t="str">
        <f t="shared" si="1"/>
        <v/>
      </c>
      <c r="J62" s="26" t="str">
        <f t="shared" si="2"/>
        <v/>
      </c>
      <c r="K62" s="30"/>
      <c r="L62" s="69" t="str">
        <f t="shared" si="3"/>
        <v/>
      </c>
      <c r="M62" s="30"/>
      <c r="N62" s="30"/>
      <c r="O62" s="21" t="str">
        <f t="shared" si="4"/>
        <v/>
      </c>
      <c r="P62" s="30"/>
      <c r="Q62" s="30"/>
      <c r="R62" s="30"/>
      <c r="S62" s="31"/>
    </row>
    <row r="63" spans="2:19" x14ac:dyDescent="0.3">
      <c r="B63" s="29"/>
      <c r="C63" s="30"/>
      <c r="D63" s="30"/>
      <c r="E63" s="22"/>
      <c r="F63" s="23"/>
      <c r="G63" s="24" t="str">
        <f t="shared" si="5"/>
        <v/>
      </c>
      <c r="H63" s="25" t="str">
        <f t="shared" si="0"/>
        <v/>
      </c>
      <c r="I63" s="25" t="str">
        <f t="shared" si="1"/>
        <v/>
      </c>
      <c r="J63" s="26" t="str">
        <f t="shared" si="2"/>
        <v/>
      </c>
      <c r="K63" s="30"/>
      <c r="L63" s="69" t="str">
        <f t="shared" si="3"/>
        <v/>
      </c>
      <c r="M63" s="30"/>
      <c r="N63" s="30"/>
      <c r="O63" s="21" t="str">
        <f t="shared" si="4"/>
        <v/>
      </c>
      <c r="P63" s="30"/>
      <c r="Q63" s="30"/>
      <c r="R63" s="30"/>
      <c r="S63" s="31"/>
    </row>
    <row r="64" spans="2:19" x14ac:dyDescent="0.3">
      <c r="B64" s="29"/>
      <c r="C64" s="30"/>
      <c r="D64" s="30"/>
      <c r="E64" s="22"/>
      <c r="F64" s="23"/>
      <c r="G64" s="24" t="str">
        <f t="shared" si="5"/>
        <v/>
      </c>
      <c r="H64" s="25" t="str">
        <f t="shared" si="0"/>
        <v/>
      </c>
      <c r="I64" s="25" t="str">
        <f t="shared" si="1"/>
        <v/>
      </c>
      <c r="J64" s="26" t="str">
        <f t="shared" si="2"/>
        <v/>
      </c>
      <c r="K64" s="30"/>
      <c r="L64" s="69" t="str">
        <f t="shared" si="3"/>
        <v/>
      </c>
      <c r="M64" s="30"/>
      <c r="N64" s="30"/>
      <c r="O64" s="21" t="str">
        <f t="shared" si="4"/>
        <v/>
      </c>
      <c r="P64" s="30"/>
      <c r="Q64" s="30"/>
      <c r="R64" s="30"/>
      <c r="S64" s="31"/>
    </row>
    <row r="65" spans="2:19" x14ac:dyDescent="0.3">
      <c r="B65" s="29"/>
      <c r="C65" s="30"/>
      <c r="D65" s="30"/>
      <c r="E65" s="22"/>
      <c r="F65" s="23"/>
      <c r="G65" s="24" t="str">
        <f t="shared" si="5"/>
        <v/>
      </c>
      <c r="H65" s="25" t="str">
        <f t="shared" ref="H65:H96" si="6" xml:space="preserve"> IF(G65="","",Gbaseline / E65 * (F65 / Vmax - Rpct * L65))</f>
        <v/>
      </c>
      <c r="I65" s="25" t="str">
        <f t="shared" ref="I65:I96" si="7">IF(H65="","", H65 * FuelEmission)</f>
        <v/>
      </c>
      <c r="J65" s="26" t="str">
        <f t="shared" ref="J65:J96" si="8" xml:space="preserve"> IF(H65="","", H65 * FuelCost)</f>
        <v/>
      </c>
      <c r="K65" s="30"/>
      <c r="L65" s="69" t="str">
        <f t="shared" ref="L65:L96" si="9" xml:space="preserve"> IF(G65="","",Mmax * F65 / Vmax - E65)</f>
        <v/>
      </c>
      <c r="M65" s="30"/>
      <c r="N65" s="30"/>
      <c r="O65" s="21" t="str">
        <f t="shared" si="4"/>
        <v/>
      </c>
      <c r="P65" s="30"/>
      <c r="Q65" s="30"/>
      <c r="R65" s="30"/>
      <c r="S65" s="31"/>
    </row>
    <row r="66" spans="2:19" x14ac:dyDescent="0.3">
      <c r="B66" s="29"/>
      <c r="C66" s="30"/>
      <c r="D66" s="30"/>
      <c r="E66" s="22"/>
      <c r="F66" s="23"/>
      <c r="G66" s="24" t="str">
        <f t="shared" si="5"/>
        <v/>
      </c>
      <c r="H66" s="25" t="str">
        <f t="shared" si="6"/>
        <v/>
      </c>
      <c r="I66" s="25" t="str">
        <f t="shared" si="7"/>
        <v/>
      </c>
      <c r="J66" s="26" t="str">
        <f t="shared" si="8"/>
        <v/>
      </c>
      <c r="K66" s="30"/>
      <c r="L66" s="69" t="str">
        <f t="shared" si="9"/>
        <v/>
      </c>
      <c r="M66" s="30"/>
      <c r="N66" s="30"/>
      <c r="O66" s="21" t="str">
        <f t="shared" ref="O66:O97" si="10" xml:space="preserve"> IF(J66="","",J66*E66)</f>
        <v/>
      </c>
      <c r="P66" s="30"/>
      <c r="Q66" s="30"/>
      <c r="R66" s="30"/>
      <c r="S66" s="31"/>
    </row>
    <row r="67" spans="2:19" x14ac:dyDescent="0.3">
      <c r="B67" s="29"/>
      <c r="C67" s="30"/>
      <c r="D67" s="30"/>
      <c r="E67" s="22"/>
      <c r="F67" s="23"/>
      <c r="G67" s="24" t="str">
        <f t="shared" si="5"/>
        <v/>
      </c>
      <c r="H67" s="25" t="str">
        <f t="shared" si="6"/>
        <v/>
      </c>
      <c r="I67" s="25" t="str">
        <f t="shared" si="7"/>
        <v/>
      </c>
      <c r="J67" s="26" t="str">
        <f t="shared" si="8"/>
        <v/>
      </c>
      <c r="K67" s="30"/>
      <c r="L67" s="69" t="str">
        <f t="shared" si="9"/>
        <v/>
      </c>
      <c r="M67" s="30"/>
      <c r="N67" s="30"/>
      <c r="O67" s="21" t="str">
        <f t="shared" si="10"/>
        <v/>
      </c>
      <c r="P67" s="30"/>
      <c r="Q67" s="30"/>
      <c r="R67" s="30"/>
      <c r="S67" s="31"/>
    </row>
    <row r="68" spans="2:19" x14ac:dyDescent="0.3">
      <c r="B68" s="29"/>
      <c r="C68" s="30"/>
      <c r="D68" s="30"/>
      <c r="E68" s="22"/>
      <c r="F68" s="23"/>
      <c r="G68" s="24" t="str">
        <f t="shared" si="5"/>
        <v/>
      </c>
      <c r="H68" s="25" t="str">
        <f t="shared" si="6"/>
        <v/>
      </c>
      <c r="I68" s="25" t="str">
        <f t="shared" si="7"/>
        <v/>
      </c>
      <c r="J68" s="26" t="str">
        <f t="shared" si="8"/>
        <v/>
      </c>
      <c r="K68" s="30"/>
      <c r="L68" s="69" t="str">
        <f t="shared" si="9"/>
        <v/>
      </c>
      <c r="M68" s="30"/>
      <c r="N68" s="30"/>
      <c r="O68" s="21" t="str">
        <f t="shared" si="10"/>
        <v/>
      </c>
      <c r="P68" s="30"/>
      <c r="Q68" s="30"/>
      <c r="R68" s="30"/>
      <c r="S68" s="31"/>
    </row>
    <row r="69" spans="2:19" x14ac:dyDescent="0.3">
      <c r="B69" s="29"/>
      <c r="C69" s="30"/>
      <c r="D69" s="30"/>
      <c r="E69" s="22"/>
      <c r="F69" s="23"/>
      <c r="G69" s="24" t="str">
        <f t="shared" si="5"/>
        <v/>
      </c>
      <c r="H69" s="25" t="str">
        <f t="shared" si="6"/>
        <v/>
      </c>
      <c r="I69" s="25" t="str">
        <f t="shared" si="7"/>
        <v/>
      </c>
      <c r="J69" s="26" t="str">
        <f t="shared" si="8"/>
        <v/>
      </c>
      <c r="K69" s="30"/>
      <c r="L69" s="69" t="str">
        <f t="shared" si="9"/>
        <v/>
      </c>
      <c r="M69" s="30"/>
      <c r="N69" s="30"/>
      <c r="O69" s="21" t="str">
        <f t="shared" si="10"/>
        <v/>
      </c>
      <c r="P69" s="30"/>
      <c r="Q69" s="30"/>
      <c r="R69" s="30"/>
      <c r="S69" s="31"/>
    </row>
    <row r="70" spans="2:19" x14ac:dyDescent="0.3">
      <c r="B70" s="29"/>
      <c r="C70" s="30"/>
      <c r="D70" s="30"/>
      <c r="E70" s="22"/>
      <c r="F70" s="23"/>
      <c r="G70" s="24" t="str">
        <f t="shared" si="5"/>
        <v/>
      </c>
      <c r="H70" s="25" t="str">
        <f t="shared" si="6"/>
        <v/>
      </c>
      <c r="I70" s="25" t="str">
        <f t="shared" si="7"/>
        <v/>
      </c>
      <c r="J70" s="26" t="str">
        <f t="shared" si="8"/>
        <v/>
      </c>
      <c r="K70" s="30"/>
      <c r="L70" s="69" t="str">
        <f t="shared" si="9"/>
        <v/>
      </c>
      <c r="M70" s="30"/>
      <c r="N70" s="30"/>
      <c r="O70" s="21" t="str">
        <f t="shared" si="10"/>
        <v/>
      </c>
      <c r="P70" s="30"/>
      <c r="Q70" s="30"/>
      <c r="R70" s="30"/>
      <c r="S70" s="31"/>
    </row>
    <row r="71" spans="2:19" x14ac:dyDescent="0.3">
      <c r="B71" s="29"/>
      <c r="C71" s="30"/>
      <c r="D71" s="30"/>
      <c r="E71" s="22"/>
      <c r="F71" s="23"/>
      <c r="G71" s="24" t="str">
        <f t="shared" si="5"/>
        <v/>
      </c>
      <c r="H71" s="25" t="str">
        <f t="shared" si="6"/>
        <v/>
      </c>
      <c r="I71" s="25" t="str">
        <f t="shared" si="7"/>
        <v/>
      </c>
      <c r="J71" s="26" t="str">
        <f t="shared" si="8"/>
        <v/>
      </c>
      <c r="K71" s="30"/>
      <c r="L71" s="69" t="str">
        <f t="shared" si="9"/>
        <v/>
      </c>
      <c r="M71" s="30"/>
      <c r="N71" s="30"/>
      <c r="O71" s="21" t="str">
        <f t="shared" si="10"/>
        <v/>
      </c>
      <c r="P71" s="30"/>
      <c r="Q71" s="30"/>
      <c r="R71" s="30"/>
      <c r="S71" s="31"/>
    </row>
    <row r="72" spans="2:19" x14ac:dyDescent="0.3">
      <c r="B72" s="29"/>
      <c r="C72" s="30"/>
      <c r="D72" s="30"/>
      <c r="E72" s="22"/>
      <c r="F72" s="23"/>
      <c r="G72" s="24" t="str">
        <f t="shared" si="5"/>
        <v/>
      </c>
      <c r="H72" s="25" t="str">
        <f t="shared" si="6"/>
        <v/>
      </c>
      <c r="I72" s="25" t="str">
        <f t="shared" si="7"/>
        <v/>
      </c>
      <c r="J72" s="26" t="str">
        <f t="shared" si="8"/>
        <v/>
      </c>
      <c r="K72" s="30"/>
      <c r="L72" s="69" t="str">
        <f t="shared" si="9"/>
        <v/>
      </c>
      <c r="M72" s="30"/>
      <c r="N72" s="30"/>
      <c r="O72" s="21" t="str">
        <f t="shared" si="10"/>
        <v/>
      </c>
      <c r="P72" s="30"/>
      <c r="Q72" s="30"/>
      <c r="R72" s="30"/>
      <c r="S72" s="31"/>
    </row>
    <row r="73" spans="2:19" x14ac:dyDescent="0.3">
      <c r="B73" s="29"/>
      <c r="C73" s="30"/>
      <c r="D73" s="30"/>
      <c r="E73" s="22"/>
      <c r="F73" s="23"/>
      <c r="G73" s="24" t="str">
        <f t="shared" si="5"/>
        <v/>
      </c>
      <c r="H73" s="25" t="str">
        <f t="shared" si="6"/>
        <v/>
      </c>
      <c r="I73" s="25" t="str">
        <f t="shared" si="7"/>
        <v/>
      </c>
      <c r="J73" s="26" t="str">
        <f t="shared" si="8"/>
        <v/>
      </c>
      <c r="K73" s="30"/>
      <c r="L73" s="69" t="str">
        <f t="shared" si="9"/>
        <v/>
      </c>
      <c r="M73" s="30"/>
      <c r="N73" s="30"/>
      <c r="O73" s="21" t="str">
        <f t="shared" si="10"/>
        <v/>
      </c>
      <c r="P73" s="30"/>
      <c r="Q73" s="30"/>
      <c r="R73" s="30"/>
      <c r="S73" s="31"/>
    </row>
    <row r="74" spans="2:19" x14ac:dyDescent="0.3">
      <c r="B74" s="29"/>
      <c r="C74" s="30"/>
      <c r="D74" s="30"/>
      <c r="E74" s="22"/>
      <c r="F74" s="23"/>
      <c r="G74" s="24" t="str">
        <f t="shared" si="5"/>
        <v/>
      </c>
      <c r="H74" s="25" t="str">
        <f t="shared" si="6"/>
        <v/>
      </c>
      <c r="I74" s="25" t="str">
        <f t="shared" si="7"/>
        <v/>
      </c>
      <c r="J74" s="26" t="str">
        <f t="shared" si="8"/>
        <v/>
      </c>
      <c r="K74" s="30"/>
      <c r="L74" s="69" t="str">
        <f t="shared" si="9"/>
        <v/>
      </c>
      <c r="M74" s="30"/>
      <c r="N74" s="30"/>
      <c r="O74" s="21" t="str">
        <f t="shared" si="10"/>
        <v/>
      </c>
      <c r="P74" s="30"/>
      <c r="Q74" s="30"/>
      <c r="R74" s="30"/>
      <c r="S74" s="31"/>
    </row>
    <row r="75" spans="2:19" x14ac:dyDescent="0.3">
      <c r="B75" s="29"/>
      <c r="C75" s="30"/>
      <c r="D75" s="30"/>
      <c r="E75" s="22"/>
      <c r="F75" s="23"/>
      <c r="G75" s="24" t="str">
        <f t="shared" si="5"/>
        <v/>
      </c>
      <c r="H75" s="25" t="str">
        <f t="shared" si="6"/>
        <v/>
      </c>
      <c r="I75" s="25" t="str">
        <f t="shared" si="7"/>
        <v/>
      </c>
      <c r="J75" s="26" t="str">
        <f t="shared" si="8"/>
        <v/>
      </c>
      <c r="K75" s="30"/>
      <c r="L75" s="69" t="str">
        <f t="shared" si="9"/>
        <v/>
      </c>
      <c r="M75" s="30"/>
      <c r="N75" s="30"/>
      <c r="O75" s="21" t="str">
        <f t="shared" si="10"/>
        <v/>
      </c>
      <c r="P75" s="30"/>
      <c r="Q75" s="30"/>
      <c r="R75" s="30"/>
      <c r="S75" s="31"/>
    </row>
    <row r="76" spans="2:19" x14ac:dyDescent="0.3">
      <c r="B76" s="29"/>
      <c r="C76" s="30"/>
      <c r="D76" s="30"/>
      <c r="E76" s="22"/>
      <c r="F76" s="23"/>
      <c r="G76" s="24" t="str">
        <f t="shared" si="5"/>
        <v/>
      </c>
      <c r="H76" s="25" t="str">
        <f t="shared" si="6"/>
        <v/>
      </c>
      <c r="I76" s="25" t="str">
        <f t="shared" si="7"/>
        <v/>
      </c>
      <c r="J76" s="26" t="str">
        <f t="shared" si="8"/>
        <v/>
      </c>
      <c r="K76" s="30"/>
      <c r="L76" s="69" t="str">
        <f t="shared" si="9"/>
        <v/>
      </c>
      <c r="M76" s="30"/>
      <c r="N76" s="30"/>
      <c r="O76" s="21" t="str">
        <f t="shared" si="10"/>
        <v/>
      </c>
      <c r="P76" s="30"/>
      <c r="Q76" s="30"/>
      <c r="R76" s="30"/>
      <c r="S76" s="31"/>
    </row>
    <row r="77" spans="2:19" x14ac:dyDescent="0.3">
      <c r="B77" s="29"/>
      <c r="C77" s="30"/>
      <c r="D77" s="30"/>
      <c r="E77" s="22"/>
      <c r="F77" s="23"/>
      <c r="G77" s="24" t="str">
        <f t="shared" si="5"/>
        <v/>
      </c>
      <c r="H77" s="25" t="str">
        <f t="shared" si="6"/>
        <v/>
      </c>
      <c r="I77" s="25" t="str">
        <f t="shared" si="7"/>
        <v/>
      </c>
      <c r="J77" s="26" t="str">
        <f t="shared" si="8"/>
        <v/>
      </c>
      <c r="K77" s="30"/>
      <c r="L77" s="69" t="str">
        <f t="shared" si="9"/>
        <v/>
      </c>
      <c r="M77" s="30"/>
      <c r="N77" s="30"/>
      <c r="O77" s="21" t="str">
        <f t="shared" si="10"/>
        <v/>
      </c>
      <c r="P77" s="30"/>
      <c r="Q77" s="30"/>
      <c r="R77" s="30"/>
      <c r="S77" s="31"/>
    </row>
    <row r="78" spans="2:19" x14ac:dyDescent="0.3">
      <c r="B78" s="29"/>
      <c r="C78" s="30"/>
      <c r="D78" s="30"/>
      <c r="E78" s="22"/>
      <c r="F78" s="23"/>
      <c r="G78" s="24" t="str">
        <f t="shared" si="5"/>
        <v/>
      </c>
      <c r="H78" s="25" t="str">
        <f t="shared" si="6"/>
        <v/>
      </c>
      <c r="I78" s="25" t="str">
        <f t="shared" si="7"/>
        <v/>
      </c>
      <c r="J78" s="26" t="str">
        <f t="shared" si="8"/>
        <v/>
      </c>
      <c r="K78" s="30"/>
      <c r="L78" s="69" t="str">
        <f t="shared" si="9"/>
        <v/>
      </c>
      <c r="M78" s="30"/>
      <c r="N78" s="30"/>
      <c r="O78" s="21" t="str">
        <f t="shared" si="10"/>
        <v/>
      </c>
      <c r="P78" s="30"/>
      <c r="Q78" s="30"/>
      <c r="R78" s="30"/>
      <c r="S78" s="31"/>
    </row>
    <row r="79" spans="2:19" x14ac:dyDescent="0.3">
      <c r="B79" s="29"/>
      <c r="C79" s="30"/>
      <c r="D79" s="30"/>
      <c r="E79" s="22"/>
      <c r="F79" s="23"/>
      <c r="G79" s="24" t="str">
        <f t="shared" si="5"/>
        <v/>
      </c>
      <c r="H79" s="25" t="str">
        <f t="shared" si="6"/>
        <v/>
      </c>
      <c r="I79" s="25" t="str">
        <f t="shared" si="7"/>
        <v/>
      </c>
      <c r="J79" s="26" t="str">
        <f t="shared" si="8"/>
        <v/>
      </c>
      <c r="K79" s="30"/>
      <c r="L79" s="69" t="str">
        <f t="shared" si="9"/>
        <v/>
      </c>
      <c r="M79" s="30"/>
      <c r="N79" s="30"/>
      <c r="O79" s="21" t="str">
        <f t="shared" si="10"/>
        <v/>
      </c>
      <c r="P79" s="30"/>
      <c r="Q79" s="30"/>
      <c r="R79" s="30"/>
      <c r="S79" s="31"/>
    </row>
    <row r="80" spans="2:19" x14ac:dyDescent="0.3">
      <c r="B80" s="29"/>
      <c r="C80" s="30"/>
      <c r="D80" s="30"/>
      <c r="E80" s="22"/>
      <c r="F80" s="23"/>
      <c r="G80" s="24" t="str">
        <f t="shared" si="5"/>
        <v/>
      </c>
      <c r="H80" s="25" t="str">
        <f t="shared" si="6"/>
        <v/>
      </c>
      <c r="I80" s="25" t="str">
        <f t="shared" si="7"/>
        <v/>
      </c>
      <c r="J80" s="26" t="str">
        <f t="shared" si="8"/>
        <v/>
      </c>
      <c r="K80" s="30"/>
      <c r="L80" s="69" t="str">
        <f t="shared" si="9"/>
        <v/>
      </c>
      <c r="M80" s="30"/>
      <c r="N80" s="30"/>
      <c r="O80" s="21" t="str">
        <f t="shared" si="10"/>
        <v/>
      </c>
      <c r="P80" s="30"/>
      <c r="Q80" s="30"/>
      <c r="R80" s="30"/>
      <c r="S80" s="31"/>
    </row>
    <row r="81" spans="2:19" x14ac:dyDescent="0.3">
      <c r="B81" s="29"/>
      <c r="C81" s="30"/>
      <c r="D81" s="30"/>
      <c r="E81" s="22"/>
      <c r="F81" s="23"/>
      <c r="G81" s="24" t="str">
        <f t="shared" si="5"/>
        <v/>
      </c>
      <c r="H81" s="25" t="str">
        <f t="shared" si="6"/>
        <v/>
      </c>
      <c r="I81" s="25" t="str">
        <f t="shared" si="7"/>
        <v/>
      </c>
      <c r="J81" s="26" t="str">
        <f t="shared" si="8"/>
        <v/>
      </c>
      <c r="K81" s="30"/>
      <c r="L81" s="69" t="str">
        <f t="shared" si="9"/>
        <v/>
      </c>
      <c r="M81" s="30"/>
      <c r="N81" s="30"/>
      <c r="O81" s="21" t="str">
        <f t="shared" si="10"/>
        <v/>
      </c>
      <c r="P81" s="30"/>
      <c r="Q81" s="30"/>
      <c r="R81" s="30"/>
      <c r="S81" s="31"/>
    </row>
    <row r="82" spans="2:19" x14ac:dyDescent="0.3">
      <c r="B82" s="29"/>
      <c r="C82" s="30"/>
      <c r="D82" s="30"/>
      <c r="E82" s="22"/>
      <c r="F82" s="23"/>
      <c r="G82" s="24" t="str">
        <f t="shared" si="5"/>
        <v/>
      </c>
      <c r="H82" s="25" t="str">
        <f t="shared" si="6"/>
        <v/>
      </c>
      <c r="I82" s="25" t="str">
        <f t="shared" si="7"/>
        <v/>
      </c>
      <c r="J82" s="26" t="str">
        <f t="shared" si="8"/>
        <v/>
      </c>
      <c r="K82" s="30"/>
      <c r="L82" s="69" t="str">
        <f t="shared" si="9"/>
        <v/>
      </c>
      <c r="M82" s="30"/>
      <c r="N82" s="30"/>
      <c r="O82" s="21" t="str">
        <f t="shared" si="10"/>
        <v/>
      </c>
      <c r="P82" s="30"/>
      <c r="Q82" s="30"/>
      <c r="R82" s="30"/>
      <c r="S82" s="31"/>
    </row>
    <row r="83" spans="2:19" x14ac:dyDescent="0.3">
      <c r="B83" s="29"/>
      <c r="C83" s="30"/>
      <c r="D83" s="30"/>
      <c r="E83" s="22"/>
      <c r="F83" s="23"/>
      <c r="G83" s="24" t="str">
        <f t="shared" si="5"/>
        <v/>
      </c>
      <c r="H83" s="25" t="str">
        <f t="shared" si="6"/>
        <v/>
      </c>
      <c r="I83" s="25" t="str">
        <f t="shared" si="7"/>
        <v/>
      </c>
      <c r="J83" s="26" t="str">
        <f t="shared" si="8"/>
        <v/>
      </c>
      <c r="K83" s="30"/>
      <c r="L83" s="69" t="str">
        <f t="shared" si="9"/>
        <v/>
      </c>
      <c r="M83" s="30"/>
      <c r="N83" s="30"/>
      <c r="O83" s="21" t="str">
        <f t="shared" si="10"/>
        <v/>
      </c>
      <c r="P83" s="30"/>
      <c r="Q83" s="30"/>
      <c r="R83" s="30"/>
      <c r="S83" s="31"/>
    </row>
    <row r="84" spans="2:19" x14ac:dyDescent="0.3">
      <c r="B84" s="29"/>
      <c r="C84" s="30"/>
      <c r="D84" s="30"/>
      <c r="E84" s="22"/>
      <c r="F84" s="23"/>
      <c r="G84" s="24" t="str">
        <f t="shared" si="5"/>
        <v/>
      </c>
      <c r="H84" s="25" t="str">
        <f t="shared" si="6"/>
        <v/>
      </c>
      <c r="I84" s="25" t="str">
        <f t="shared" si="7"/>
        <v/>
      </c>
      <c r="J84" s="26" t="str">
        <f t="shared" si="8"/>
        <v/>
      </c>
      <c r="K84" s="30"/>
      <c r="L84" s="69" t="str">
        <f t="shared" si="9"/>
        <v/>
      </c>
      <c r="M84" s="30"/>
      <c r="N84" s="30"/>
      <c r="O84" s="21" t="str">
        <f t="shared" si="10"/>
        <v/>
      </c>
      <c r="P84" s="30"/>
      <c r="Q84" s="30"/>
      <c r="R84" s="30"/>
      <c r="S84" s="31"/>
    </row>
    <row r="85" spans="2:19" x14ac:dyDescent="0.3">
      <c r="B85" s="29"/>
      <c r="C85" s="30"/>
      <c r="D85" s="30"/>
      <c r="E85" s="22"/>
      <c r="F85" s="23"/>
      <c r="G85" s="24" t="str">
        <f t="shared" si="5"/>
        <v/>
      </c>
      <c r="H85" s="25" t="str">
        <f t="shared" si="6"/>
        <v/>
      </c>
      <c r="I85" s="25" t="str">
        <f t="shared" si="7"/>
        <v/>
      </c>
      <c r="J85" s="26" t="str">
        <f t="shared" si="8"/>
        <v/>
      </c>
      <c r="K85" s="30"/>
      <c r="L85" s="69" t="str">
        <f t="shared" si="9"/>
        <v/>
      </c>
      <c r="M85" s="30"/>
      <c r="N85" s="30"/>
      <c r="O85" s="21" t="str">
        <f t="shared" si="10"/>
        <v/>
      </c>
      <c r="P85" s="30"/>
      <c r="Q85" s="30"/>
      <c r="R85" s="30"/>
      <c r="S85" s="31"/>
    </row>
    <row r="86" spans="2:19" x14ac:dyDescent="0.3">
      <c r="B86" s="29"/>
      <c r="C86" s="30"/>
      <c r="D86" s="30"/>
      <c r="E86" s="22"/>
      <c r="F86" s="23"/>
      <c r="G86" s="24" t="str">
        <f t="shared" si="5"/>
        <v/>
      </c>
      <c r="H86" s="25" t="str">
        <f t="shared" si="6"/>
        <v/>
      </c>
      <c r="I86" s="25" t="str">
        <f t="shared" si="7"/>
        <v/>
      </c>
      <c r="J86" s="26" t="str">
        <f t="shared" si="8"/>
        <v/>
      </c>
      <c r="K86" s="30"/>
      <c r="L86" s="69" t="str">
        <f t="shared" si="9"/>
        <v/>
      </c>
      <c r="M86" s="30"/>
      <c r="N86" s="30"/>
      <c r="O86" s="21" t="str">
        <f t="shared" si="10"/>
        <v/>
      </c>
      <c r="P86" s="30"/>
      <c r="Q86" s="30"/>
      <c r="R86" s="30"/>
      <c r="S86" s="31"/>
    </row>
    <row r="87" spans="2:19" x14ac:dyDescent="0.3">
      <c r="B87" s="29"/>
      <c r="C87" s="30"/>
      <c r="D87" s="30"/>
      <c r="E87" s="22"/>
      <c r="F87" s="23"/>
      <c r="G87" s="24" t="str">
        <f t="shared" si="5"/>
        <v/>
      </c>
      <c r="H87" s="25" t="str">
        <f t="shared" si="6"/>
        <v/>
      </c>
      <c r="I87" s="25" t="str">
        <f t="shared" si="7"/>
        <v/>
      </c>
      <c r="J87" s="26" t="str">
        <f t="shared" si="8"/>
        <v/>
      </c>
      <c r="K87" s="30"/>
      <c r="L87" s="69" t="str">
        <f t="shared" si="9"/>
        <v/>
      </c>
      <c r="M87" s="30"/>
      <c r="N87" s="30"/>
      <c r="O87" s="21" t="str">
        <f t="shared" si="10"/>
        <v/>
      </c>
      <c r="P87" s="30"/>
      <c r="Q87" s="30"/>
      <c r="R87" s="30"/>
      <c r="S87" s="31"/>
    </row>
    <row r="88" spans="2:19" x14ac:dyDescent="0.3">
      <c r="B88" s="29"/>
      <c r="C88" s="30"/>
      <c r="D88" s="30"/>
      <c r="E88" s="22"/>
      <c r="F88" s="23"/>
      <c r="G88" s="24" t="str">
        <f t="shared" si="5"/>
        <v/>
      </c>
      <c r="H88" s="25" t="str">
        <f t="shared" si="6"/>
        <v/>
      </c>
      <c r="I88" s="25" t="str">
        <f t="shared" si="7"/>
        <v/>
      </c>
      <c r="J88" s="26" t="str">
        <f t="shared" si="8"/>
        <v/>
      </c>
      <c r="K88" s="30"/>
      <c r="L88" s="69" t="str">
        <f t="shared" si="9"/>
        <v/>
      </c>
      <c r="M88" s="30"/>
      <c r="N88" s="30"/>
      <c r="O88" s="21" t="str">
        <f t="shared" si="10"/>
        <v/>
      </c>
      <c r="P88" s="30"/>
      <c r="Q88" s="30"/>
      <c r="R88" s="30"/>
      <c r="S88" s="31"/>
    </row>
    <row r="89" spans="2:19" x14ac:dyDescent="0.3">
      <c r="B89" s="29"/>
      <c r="C89" s="30"/>
      <c r="D89" s="30"/>
      <c r="E89" s="22"/>
      <c r="F89" s="23"/>
      <c r="G89" s="24" t="str">
        <f t="shared" si="5"/>
        <v/>
      </c>
      <c r="H89" s="25" t="str">
        <f t="shared" si="6"/>
        <v/>
      </c>
      <c r="I89" s="25" t="str">
        <f t="shared" si="7"/>
        <v/>
      </c>
      <c r="J89" s="26" t="str">
        <f t="shared" si="8"/>
        <v/>
      </c>
      <c r="K89" s="30"/>
      <c r="L89" s="69" t="str">
        <f t="shared" si="9"/>
        <v/>
      </c>
      <c r="M89" s="30"/>
      <c r="N89" s="30"/>
      <c r="O89" s="21" t="str">
        <f t="shared" si="10"/>
        <v/>
      </c>
      <c r="P89" s="30"/>
      <c r="Q89" s="30"/>
      <c r="R89" s="30"/>
      <c r="S89" s="31"/>
    </row>
    <row r="90" spans="2:19" x14ac:dyDescent="0.3">
      <c r="B90" s="29"/>
      <c r="C90" s="30"/>
      <c r="D90" s="30"/>
      <c r="E90" s="22"/>
      <c r="F90" s="23"/>
      <c r="G90" s="24" t="str">
        <f t="shared" si="5"/>
        <v/>
      </c>
      <c r="H90" s="25" t="str">
        <f t="shared" si="6"/>
        <v/>
      </c>
      <c r="I90" s="25" t="str">
        <f t="shared" si="7"/>
        <v/>
      </c>
      <c r="J90" s="26" t="str">
        <f t="shared" si="8"/>
        <v/>
      </c>
      <c r="K90" s="30"/>
      <c r="L90" s="69" t="str">
        <f t="shared" si="9"/>
        <v/>
      </c>
      <c r="M90" s="30"/>
      <c r="N90" s="30"/>
      <c r="O90" s="21" t="str">
        <f t="shared" si="10"/>
        <v/>
      </c>
      <c r="P90" s="30"/>
      <c r="Q90" s="30"/>
      <c r="R90" s="30"/>
      <c r="S90" s="31"/>
    </row>
    <row r="91" spans="2:19" x14ac:dyDescent="0.3">
      <c r="B91" s="29"/>
      <c r="C91" s="30"/>
      <c r="D91" s="30"/>
      <c r="E91" s="22"/>
      <c r="F91" s="23"/>
      <c r="G91" s="24" t="str">
        <f t="shared" si="5"/>
        <v/>
      </c>
      <c r="H91" s="25" t="str">
        <f t="shared" si="6"/>
        <v/>
      </c>
      <c r="I91" s="25" t="str">
        <f t="shared" si="7"/>
        <v/>
      </c>
      <c r="J91" s="26" t="str">
        <f t="shared" si="8"/>
        <v/>
      </c>
      <c r="K91" s="30"/>
      <c r="L91" s="69" t="str">
        <f t="shared" si="9"/>
        <v/>
      </c>
      <c r="M91" s="30"/>
      <c r="N91" s="30"/>
      <c r="O91" s="21" t="str">
        <f t="shared" si="10"/>
        <v/>
      </c>
      <c r="P91" s="30"/>
      <c r="Q91" s="30"/>
      <c r="R91" s="30"/>
      <c r="S91" s="31"/>
    </row>
    <row r="92" spans="2:19" x14ac:dyDescent="0.3">
      <c r="B92" s="29"/>
      <c r="C92" s="30"/>
      <c r="D92" s="30"/>
      <c r="E92" s="22"/>
      <c r="F92" s="23"/>
      <c r="G92" s="24" t="str">
        <f t="shared" si="5"/>
        <v/>
      </c>
      <c r="H92" s="25" t="str">
        <f t="shared" si="6"/>
        <v/>
      </c>
      <c r="I92" s="25" t="str">
        <f t="shared" si="7"/>
        <v/>
      </c>
      <c r="J92" s="26" t="str">
        <f t="shared" si="8"/>
        <v/>
      </c>
      <c r="K92" s="30"/>
      <c r="L92" s="69" t="str">
        <f t="shared" si="9"/>
        <v/>
      </c>
      <c r="M92" s="30"/>
      <c r="N92" s="30"/>
      <c r="O92" s="21" t="str">
        <f t="shared" si="10"/>
        <v/>
      </c>
      <c r="P92" s="30"/>
      <c r="Q92" s="30"/>
      <c r="R92" s="30"/>
      <c r="S92" s="31"/>
    </row>
    <row r="93" spans="2:19" x14ac:dyDescent="0.3">
      <c r="B93" s="29"/>
      <c r="C93" s="30"/>
      <c r="D93" s="30"/>
      <c r="E93" s="22"/>
      <c r="F93" s="23"/>
      <c r="G93" s="24" t="str">
        <f t="shared" si="5"/>
        <v/>
      </c>
      <c r="H93" s="25" t="str">
        <f t="shared" si="6"/>
        <v/>
      </c>
      <c r="I93" s="25" t="str">
        <f t="shared" si="7"/>
        <v/>
      </c>
      <c r="J93" s="26" t="str">
        <f t="shared" si="8"/>
        <v/>
      </c>
      <c r="K93" s="30"/>
      <c r="L93" s="69" t="str">
        <f t="shared" si="9"/>
        <v/>
      </c>
      <c r="M93" s="30"/>
      <c r="N93" s="30"/>
      <c r="O93" s="21" t="str">
        <f t="shared" si="10"/>
        <v/>
      </c>
      <c r="P93" s="30"/>
      <c r="Q93" s="30"/>
      <c r="R93" s="30"/>
      <c r="S93" s="31"/>
    </row>
    <row r="94" spans="2:19" x14ac:dyDescent="0.3">
      <c r="B94" s="29"/>
      <c r="C94" s="30"/>
      <c r="D94" s="30"/>
      <c r="E94" s="22"/>
      <c r="F94" s="23"/>
      <c r="G94" s="24" t="str">
        <f t="shared" si="5"/>
        <v/>
      </c>
      <c r="H94" s="25" t="str">
        <f t="shared" si="6"/>
        <v/>
      </c>
      <c r="I94" s="25" t="str">
        <f t="shared" si="7"/>
        <v/>
      </c>
      <c r="J94" s="26" t="str">
        <f t="shared" si="8"/>
        <v/>
      </c>
      <c r="K94" s="30"/>
      <c r="L94" s="69" t="str">
        <f t="shared" si="9"/>
        <v/>
      </c>
      <c r="M94" s="30"/>
      <c r="N94" s="30"/>
      <c r="O94" s="21" t="str">
        <f t="shared" si="10"/>
        <v/>
      </c>
      <c r="P94" s="30"/>
      <c r="Q94" s="30"/>
      <c r="R94" s="30"/>
      <c r="S94" s="31"/>
    </row>
    <row r="95" spans="2:19" x14ac:dyDescent="0.3">
      <c r="B95" s="29"/>
      <c r="C95" s="30"/>
      <c r="D95" s="30"/>
      <c r="E95" s="22"/>
      <c r="F95" s="23"/>
      <c r="G95" s="24" t="str">
        <f t="shared" si="5"/>
        <v/>
      </c>
      <c r="H95" s="25" t="str">
        <f t="shared" si="6"/>
        <v/>
      </c>
      <c r="I95" s="25" t="str">
        <f t="shared" si="7"/>
        <v/>
      </c>
      <c r="J95" s="26" t="str">
        <f t="shared" si="8"/>
        <v/>
      </c>
      <c r="K95" s="30"/>
      <c r="L95" s="69" t="str">
        <f t="shared" si="9"/>
        <v/>
      </c>
      <c r="M95" s="30"/>
      <c r="N95" s="30"/>
      <c r="O95" s="21" t="str">
        <f t="shared" si="10"/>
        <v/>
      </c>
      <c r="P95" s="30"/>
      <c r="Q95" s="30"/>
      <c r="R95" s="30"/>
      <c r="S95" s="31"/>
    </row>
    <row r="96" spans="2:19" x14ac:dyDescent="0.3">
      <c r="B96" s="29"/>
      <c r="C96" s="30"/>
      <c r="D96" s="30"/>
      <c r="E96" s="22"/>
      <c r="F96" s="23"/>
      <c r="G96" s="24" t="str">
        <f t="shared" si="5"/>
        <v/>
      </c>
      <c r="H96" s="25" t="str">
        <f t="shared" si="6"/>
        <v/>
      </c>
      <c r="I96" s="25" t="str">
        <f t="shared" si="7"/>
        <v/>
      </c>
      <c r="J96" s="26" t="str">
        <f t="shared" si="8"/>
        <v/>
      </c>
      <c r="K96" s="30"/>
      <c r="L96" s="69" t="str">
        <f t="shared" si="9"/>
        <v/>
      </c>
      <c r="M96" s="30"/>
      <c r="N96" s="30"/>
      <c r="O96" s="21" t="str">
        <f t="shared" si="10"/>
        <v/>
      </c>
      <c r="P96" s="30"/>
      <c r="Q96" s="30"/>
      <c r="R96" s="30"/>
      <c r="S96" s="31"/>
    </row>
    <row r="97" spans="2:19" x14ac:dyDescent="0.3">
      <c r="B97" s="29"/>
      <c r="C97" s="30"/>
      <c r="D97" s="30"/>
      <c r="E97" s="22"/>
      <c r="F97" s="23"/>
      <c r="G97" s="24" t="str">
        <f t="shared" si="5"/>
        <v/>
      </c>
      <c r="H97" s="25" t="str">
        <f t="shared" ref="H97:H108" si="11" xml:space="preserve"> IF(G97="","",Gbaseline / E97 * (F97 / Vmax - Rpct * L97))</f>
        <v/>
      </c>
      <c r="I97" s="25" t="str">
        <f t="shared" ref="I97:I108" si="12">IF(H97="","", H97 * FuelEmission)</f>
        <v/>
      </c>
      <c r="J97" s="26" t="str">
        <f t="shared" ref="J97:J108" si="13" xml:space="preserve"> IF(H97="","", H97 * FuelCost)</f>
        <v/>
      </c>
      <c r="K97" s="30"/>
      <c r="L97" s="69" t="str">
        <f t="shared" ref="L97:L108" si="14" xml:space="preserve"> IF(G97="","",Mmax * F97 / Vmax - E97)</f>
        <v/>
      </c>
      <c r="M97" s="30"/>
      <c r="N97" s="30"/>
      <c r="O97" s="21" t="str">
        <f t="shared" si="10"/>
        <v/>
      </c>
      <c r="P97" s="30"/>
      <c r="Q97" s="30"/>
      <c r="R97" s="30"/>
      <c r="S97" s="31"/>
    </row>
    <row r="98" spans="2:19" x14ac:dyDescent="0.3">
      <c r="B98" s="29"/>
      <c r="C98" s="30"/>
      <c r="D98" s="30"/>
      <c r="E98" s="22"/>
      <c r="F98" s="23"/>
      <c r="G98" s="24" t="str">
        <f t="shared" si="5"/>
        <v/>
      </c>
      <c r="H98" s="25" t="str">
        <f t="shared" si="11"/>
        <v/>
      </c>
      <c r="I98" s="25" t="str">
        <f t="shared" si="12"/>
        <v/>
      </c>
      <c r="J98" s="26" t="str">
        <f t="shared" si="13"/>
        <v/>
      </c>
      <c r="K98" s="30"/>
      <c r="L98" s="69" t="str">
        <f t="shared" si="14"/>
        <v/>
      </c>
      <c r="M98" s="30"/>
      <c r="N98" s="30"/>
      <c r="O98" s="21" t="str">
        <f t="shared" ref="O98:O108" si="15" xml:space="preserve"> IF(J98="","",J98*E98)</f>
        <v/>
      </c>
      <c r="P98" s="30"/>
      <c r="Q98" s="30"/>
      <c r="R98" s="30"/>
      <c r="S98" s="31"/>
    </row>
    <row r="99" spans="2:19" x14ac:dyDescent="0.3">
      <c r="B99" s="29"/>
      <c r="C99" s="30"/>
      <c r="D99" s="30"/>
      <c r="E99" s="22"/>
      <c r="F99" s="23"/>
      <c r="G99" s="24" t="str">
        <f t="shared" ref="G99:G108" si="16" xml:space="preserve"> IF(F99=0,"", E99 / F99 * 2000)</f>
        <v/>
      </c>
      <c r="H99" s="25" t="str">
        <f t="shared" si="11"/>
        <v/>
      </c>
      <c r="I99" s="25" t="str">
        <f t="shared" si="12"/>
        <v/>
      </c>
      <c r="J99" s="26" t="str">
        <f t="shared" si="13"/>
        <v/>
      </c>
      <c r="K99" s="30"/>
      <c r="L99" s="69" t="str">
        <f t="shared" si="14"/>
        <v/>
      </c>
      <c r="M99" s="30"/>
      <c r="N99" s="30"/>
      <c r="O99" s="21" t="str">
        <f t="shared" si="15"/>
        <v/>
      </c>
      <c r="P99" s="30"/>
      <c r="Q99" s="30"/>
      <c r="R99" s="30"/>
      <c r="S99" s="31"/>
    </row>
    <row r="100" spans="2:19" x14ac:dyDescent="0.3">
      <c r="B100" s="29"/>
      <c r="C100" s="30"/>
      <c r="D100" s="30"/>
      <c r="E100" s="22"/>
      <c r="F100" s="23"/>
      <c r="G100" s="24" t="str">
        <f t="shared" si="16"/>
        <v/>
      </c>
      <c r="H100" s="25" t="str">
        <f t="shared" si="11"/>
        <v/>
      </c>
      <c r="I100" s="25" t="str">
        <f t="shared" si="12"/>
        <v/>
      </c>
      <c r="J100" s="26" t="str">
        <f t="shared" si="13"/>
        <v/>
      </c>
      <c r="K100" s="30"/>
      <c r="L100" s="69" t="str">
        <f t="shared" si="14"/>
        <v/>
      </c>
      <c r="M100" s="30"/>
      <c r="N100" s="30"/>
      <c r="O100" s="21" t="str">
        <f t="shared" si="15"/>
        <v/>
      </c>
      <c r="P100" s="30"/>
      <c r="Q100" s="30"/>
      <c r="R100" s="30"/>
      <c r="S100" s="31"/>
    </row>
    <row r="101" spans="2:19" x14ac:dyDescent="0.3">
      <c r="B101" s="29"/>
      <c r="C101" s="30"/>
      <c r="D101" s="30"/>
      <c r="E101" s="22"/>
      <c r="F101" s="23"/>
      <c r="G101" s="24" t="str">
        <f t="shared" si="16"/>
        <v/>
      </c>
      <c r="H101" s="25" t="str">
        <f t="shared" si="11"/>
        <v/>
      </c>
      <c r="I101" s="25" t="str">
        <f t="shared" si="12"/>
        <v/>
      </c>
      <c r="J101" s="26" t="str">
        <f t="shared" si="13"/>
        <v/>
      </c>
      <c r="K101" s="30"/>
      <c r="L101" s="69" t="str">
        <f t="shared" si="14"/>
        <v/>
      </c>
      <c r="M101" s="30"/>
      <c r="N101" s="30"/>
      <c r="O101" s="21" t="str">
        <f t="shared" si="15"/>
        <v/>
      </c>
      <c r="P101" s="30"/>
      <c r="Q101" s="30"/>
      <c r="R101" s="30"/>
      <c r="S101" s="31"/>
    </row>
    <row r="102" spans="2:19" x14ac:dyDescent="0.3">
      <c r="B102" s="29"/>
      <c r="C102" s="30"/>
      <c r="D102" s="30"/>
      <c r="E102" s="22"/>
      <c r="F102" s="23"/>
      <c r="G102" s="24" t="str">
        <f t="shared" si="16"/>
        <v/>
      </c>
      <c r="H102" s="25" t="str">
        <f t="shared" si="11"/>
        <v/>
      </c>
      <c r="I102" s="25" t="str">
        <f t="shared" si="12"/>
        <v/>
      </c>
      <c r="J102" s="26" t="str">
        <f t="shared" si="13"/>
        <v/>
      </c>
      <c r="K102" s="30"/>
      <c r="L102" s="69" t="str">
        <f t="shared" si="14"/>
        <v/>
      </c>
      <c r="M102" s="30"/>
      <c r="N102" s="30"/>
      <c r="O102" s="21" t="str">
        <f t="shared" si="15"/>
        <v/>
      </c>
      <c r="P102" s="30"/>
      <c r="Q102" s="30"/>
      <c r="R102" s="30"/>
      <c r="S102" s="31"/>
    </row>
    <row r="103" spans="2:19" x14ac:dyDescent="0.3">
      <c r="B103" s="29"/>
      <c r="C103" s="30"/>
      <c r="D103" s="30"/>
      <c r="E103" s="22"/>
      <c r="F103" s="23"/>
      <c r="G103" s="24" t="str">
        <f t="shared" si="16"/>
        <v/>
      </c>
      <c r="H103" s="25" t="str">
        <f t="shared" si="11"/>
        <v/>
      </c>
      <c r="I103" s="25" t="str">
        <f t="shared" si="12"/>
        <v/>
      </c>
      <c r="J103" s="26" t="str">
        <f t="shared" si="13"/>
        <v/>
      </c>
      <c r="K103" s="30"/>
      <c r="L103" s="69" t="str">
        <f t="shared" si="14"/>
        <v/>
      </c>
      <c r="M103" s="30"/>
      <c r="N103" s="30"/>
      <c r="O103" s="21" t="str">
        <f t="shared" si="15"/>
        <v/>
      </c>
      <c r="P103" s="30"/>
      <c r="Q103" s="30"/>
      <c r="R103" s="30"/>
      <c r="S103" s="31"/>
    </row>
    <row r="104" spans="2:19" x14ac:dyDescent="0.3">
      <c r="B104" s="29"/>
      <c r="C104" s="30"/>
      <c r="D104" s="30"/>
      <c r="E104" s="22"/>
      <c r="F104" s="23"/>
      <c r="G104" s="24" t="str">
        <f t="shared" si="16"/>
        <v/>
      </c>
      <c r="H104" s="25" t="str">
        <f t="shared" si="11"/>
        <v/>
      </c>
      <c r="I104" s="25" t="str">
        <f t="shared" si="12"/>
        <v/>
      </c>
      <c r="J104" s="26" t="str">
        <f t="shared" si="13"/>
        <v/>
      </c>
      <c r="K104" s="30"/>
      <c r="L104" s="69" t="str">
        <f t="shared" si="14"/>
        <v/>
      </c>
      <c r="M104" s="30"/>
      <c r="N104" s="30"/>
      <c r="O104" s="21" t="str">
        <f t="shared" si="15"/>
        <v/>
      </c>
      <c r="P104" s="30"/>
      <c r="Q104" s="30"/>
      <c r="R104" s="30"/>
      <c r="S104" s="31"/>
    </row>
    <row r="105" spans="2:19" x14ac:dyDescent="0.3">
      <c r="B105" s="29"/>
      <c r="C105" s="30"/>
      <c r="D105" s="30"/>
      <c r="E105" s="22"/>
      <c r="F105" s="23"/>
      <c r="G105" s="24" t="str">
        <f t="shared" si="16"/>
        <v/>
      </c>
      <c r="H105" s="25" t="str">
        <f t="shared" si="11"/>
        <v/>
      </c>
      <c r="I105" s="25" t="str">
        <f t="shared" si="12"/>
        <v/>
      </c>
      <c r="J105" s="26" t="str">
        <f t="shared" si="13"/>
        <v/>
      </c>
      <c r="K105" s="30"/>
      <c r="L105" s="69" t="str">
        <f t="shared" si="14"/>
        <v/>
      </c>
      <c r="M105" s="30"/>
      <c r="N105" s="30"/>
      <c r="O105" s="21" t="str">
        <f t="shared" si="15"/>
        <v/>
      </c>
      <c r="P105" s="30"/>
      <c r="Q105" s="30"/>
      <c r="R105" s="30"/>
      <c r="S105" s="31"/>
    </row>
    <row r="106" spans="2:19" x14ac:dyDescent="0.3">
      <c r="B106" s="29"/>
      <c r="C106" s="30"/>
      <c r="D106" s="30"/>
      <c r="E106" s="22"/>
      <c r="F106" s="23"/>
      <c r="G106" s="24" t="str">
        <f t="shared" si="16"/>
        <v/>
      </c>
      <c r="H106" s="25" t="str">
        <f t="shared" si="11"/>
        <v/>
      </c>
      <c r="I106" s="25" t="str">
        <f t="shared" si="12"/>
        <v/>
      </c>
      <c r="J106" s="26" t="str">
        <f t="shared" si="13"/>
        <v/>
      </c>
      <c r="K106" s="30"/>
      <c r="L106" s="69" t="str">
        <f t="shared" si="14"/>
        <v/>
      </c>
      <c r="M106" s="30"/>
      <c r="N106" s="30"/>
      <c r="O106" s="21" t="str">
        <f t="shared" si="15"/>
        <v/>
      </c>
      <c r="P106" s="30"/>
      <c r="Q106" s="30"/>
      <c r="R106" s="30"/>
      <c r="S106" s="31"/>
    </row>
    <row r="107" spans="2:19" x14ac:dyDescent="0.3">
      <c r="B107" s="29"/>
      <c r="C107" s="30"/>
      <c r="D107" s="30"/>
      <c r="E107" s="22"/>
      <c r="F107" s="23"/>
      <c r="G107" s="24" t="str">
        <f t="shared" si="16"/>
        <v/>
      </c>
      <c r="H107" s="25" t="str">
        <f t="shared" si="11"/>
        <v/>
      </c>
      <c r="I107" s="25" t="str">
        <f t="shared" si="12"/>
        <v/>
      </c>
      <c r="J107" s="26" t="str">
        <f t="shared" si="13"/>
        <v/>
      </c>
      <c r="K107" s="30"/>
      <c r="L107" s="69" t="str">
        <f t="shared" si="14"/>
        <v/>
      </c>
      <c r="M107" s="30"/>
      <c r="N107" s="30"/>
      <c r="O107" s="21" t="str">
        <f t="shared" si="15"/>
        <v/>
      </c>
      <c r="P107" s="30"/>
      <c r="Q107" s="30"/>
      <c r="R107" s="30"/>
      <c r="S107" s="31"/>
    </row>
    <row r="108" spans="2:19" ht="15" thickBot="1" x14ac:dyDescent="0.35">
      <c r="B108" s="29"/>
      <c r="C108" s="30"/>
      <c r="D108" s="30"/>
      <c r="E108" s="7"/>
      <c r="F108" s="8"/>
      <c r="G108" s="9" t="str">
        <f t="shared" si="16"/>
        <v/>
      </c>
      <c r="H108" s="27" t="str">
        <f t="shared" si="11"/>
        <v/>
      </c>
      <c r="I108" s="27" t="str">
        <f t="shared" si="12"/>
        <v/>
      </c>
      <c r="J108" s="14" t="str">
        <f t="shared" si="13"/>
        <v/>
      </c>
      <c r="K108" s="30"/>
      <c r="L108" s="70" t="str">
        <f t="shared" si="14"/>
        <v/>
      </c>
      <c r="M108" s="30"/>
      <c r="N108" s="30"/>
      <c r="O108" s="28" t="str">
        <f t="shared" si="15"/>
        <v/>
      </c>
      <c r="P108" s="30"/>
      <c r="Q108" s="30"/>
      <c r="R108" s="30"/>
      <c r="S108" s="31"/>
    </row>
    <row r="109" spans="2:19" ht="15" thickBot="1" x14ac:dyDescent="0.35">
      <c r="B109" s="46"/>
      <c r="C109" s="35"/>
      <c r="D109" s="35"/>
      <c r="E109" s="35"/>
      <c r="F109" s="35"/>
      <c r="G109" s="35"/>
      <c r="H109" s="35"/>
      <c r="I109" s="35"/>
      <c r="J109" s="35"/>
      <c r="K109" s="35"/>
      <c r="L109" s="35"/>
      <c r="M109" s="35"/>
      <c r="N109" s="35"/>
      <c r="O109" s="35"/>
      <c r="P109" s="35"/>
      <c r="Q109" s="35"/>
      <c r="R109" s="35"/>
      <c r="S109" s="36"/>
    </row>
  </sheetData>
  <mergeCells count="6">
    <mergeCell ref="B29:J29"/>
    <mergeCell ref="C2:J2"/>
    <mergeCell ref="C3:J3"/>
    <mergeCell ref="J15:J16"/>
    <mergeCell ref="I13:J14"/>
    <mergeCell ref="C13:H14"/>
  </mergeCells>
  <conditionalFormatting sqref="E33">
    <cfRule type="cellIs" dxfId="1" priority="2" operator="greaterThan">
      <formula>$E$25</formula>
    </cfRule>
  </conditionalFormatting>
  <conditionalFormatting sqref="F33">
    <cfRule type="cellIs" dxfId="0" priority="1" operator="greaterThan">
      <formula>$F$25</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S193"/>
  <sheetViews>
    <sheetView zoomScale="75" zoomScaleNormal="75" workbookViewId="0"/>
  </sheetViews>
  <sheetFormatPr defaultRowHeight="14.4" x14ac:dyDescent="0.3"/>
  <cols>
    <col min="2" max="2" width="11.44140625" customWidth="1"/>
    <col min="3" max="3" width="10.33203125" customWidth="1"/>
  </cols>
  <sheetData>
    <row r="3" spans="2:9" x14ac:dyDescent="0.3">
      <c r="B3" s="96" t="s">
        <v>57</v>
      </c>
    </row>
    <row r="4" spans="2:9" x14ac:dyDescent="0.3">
      <c r="C4" t="s">
        <v>70</v>
      </c>
    </row>
    <row r="5" spans="2:9" x14ac:dyDescent="0.3">
      <c r="C5" t="s">
        <v>69</v>
      </c>
    </row>
    <row r="6" spans="2:9" x14ac:dyDescent="0.3">
      <c r="C6" t="s">
        <v>68</v>
      </c>
    </row>
    <row r="7" spans="2:9" x14ac:dyDescent="0.3">
      <c r="D7" s="126" t="s">
        <v>170</v>
      </c>
    </row>
    <row r="8" spans="2:9" x14ac:dyDescent="0.3">
      <c r="E8" s="6" t="s">
        <v>63</v>
      </c>
    </row>
    <row r="9" spans="2:9" x14ac:dyDescent="0.3">
      <c r="D9" t="s">
        <v>62</v>
      </c>
      <c r="E9" s="6"/>
    </row>
    <row r="10" spans="2:9" x14ac:dyDescent="0.3">
      <c r="E10" s="6" t="s">
        <v>61</v>
      </c>
    </row>
    <row r="11" spans="2:9" ht="15" thickBot="1" x14ac:dyDescent="0.35">
      <c r="C11" t="s">
        <v>114</v>
      </c>
    </row>
    <row r="12" spans="2:9" ht="15" thickBot="1" x14ac:dyDescent="0.35">
      <c r="D12" s="91" t="s">
        <v>64</v>
      </c>
      <c r="E12" s="92"/>
      <c r="F12" s="92"/>
      <c r="G12" s="92"/>
      <c r="H12" s="92"/>
      <c r="I12" s="93"/>
    </row>
    <row r="13" spans="2:9" x14ac:dyDescent="0.3">
      <c r="C13" t="s">
        <v>59</v>
      </c>
    </row>
    <row r="14" spans="2:9" x14ac:dyDescent="0.3">
      <c r="C14" t="s">
        <v>56</v>
      </c>
    </row>
    <row r="15" spans="2:9" x14ac:dyDescent="0.3">
      <c r="C15" t="s">
        <v>58</v>
      </c>
    </row>
    <row r="17" spans="2:4" x14ac:dyDescent="0.3">
      <c r="B17" s="96" t="s">
        <v>60</v>
      </c>
    </row>
    <row r="18" spans="2:4" x14ac:dyDescent="0.3">
      <c r="C18" t="s">
        <v>126</v>
      </c>
    </row>
    <row r="19" spans="2:4" x14ac:dyDescent="0.3">
      <c r="C19" t="s">
        <v>153</v>
      </c>
    </row>
    <row r="20" spans="2:4" x14ac:dyDescent="0.3">
      <c r="C20" t="s">
        <v>154</v>
      </c>
    </row>
    <row r="22" spans="2:4" x14ac:dyDescent="0.3">
      <c r="C22" t="s">
        <v>127</v>
      </c>
    </row>
    <row r="23" spans="2:4" x14ac:dyDescent="0.3">
      <c r="C23" t="s">
        <v>128</v>
      </c>
    </row>
    <row r="24" spans="2:4" x14ac:dyDescent="0.3">
      <c r="C24" t="s">
        <v>129</v>
      </c>
    </row>
    <row r="25" spans="2:4" x14ac:dyDescent="0.3">
      <c r="C25" t="s">
        <v>130</v>
      </c>
    </row>
    <row r="27" spans="2:4" x14ac:dyDescent="0.3">
      <c r="C27" t="s">
        <v>132</v>
      </c>
    </row>
    <row r="29" spans="2:4" x14ac:dyDescent="0.3">
      <c r="D29" t="s">
        <v>120</v>
      </c>
    </row>
    <row r="30" spans="2:4" x14ac:dyDescent="0.3">
      <c r="D30" s="105" t="s">
        <v>121</v>
      </c>
    </row>
    <row r="31" spans="2:4" x14ac:dyDescent="0.3">
      <c r="D31" t="s">
        <v>122</v>
      </c>
    </row>
    <row r="32" spans="2:4" x14ac:dyDescent="0.3">
      <c r="D32" t="s">
        <v>123</v>
      </c>
    </row>
    <row r="62" spans="3:3" x14ac:dyDescent="0.3">
      <c r="C62" t="s">
        <v>119</v>
      </c>
    </row>
    <row r="63" spans="3:3" x14ac:dyDescent="0.3">
      <c r="C63" s="105" t="s">
        <v>124</v>
      </c>
    </row>
    <row r="64" spans="3:3" x14ac:dyDescent="0.3">
      <c r="C64" t="s">
        <v>125</v>
      </c>
    </row>
    <row r="92" spans="3:3" x14ac:dyDescent="0.3">
      <c r="C92" t="s">
        <v>131</v>
      </c>
    </row>
    <row r="94" spans="3:3" x14ac:dyDescent="0.3">
      <c r="C94" t="s">
        <v>133</v>
      </c>
    </row>
    <row r="95" spans="3:3" x14ac:dyDescent="0.3">
      <c r="C95" t="s">
        <v>134</v>
      </c>
    </row>
    <row r="96" spans="3:3" x14ac:dyDescent="0.3">
      <c r="C96" t="s">
        <v>135</v>
      </c>
    </row>
    <row r="97" spans="3:19" x14ac:dyDescent="0.3">
      <c r="C97" t="s">
        <v>168</v>
      </c>
    </row>
    <row r="99" spans="3:19" ht="15" thickBot="1" x14ac:dyDescent="0.35">
      <c r="C99" t="s">
        <v>136</v>
      </c>
    </row>
    <row r="100" spans="3:19" ht="15" thickBot="1" x14ac:dyDescent="0.35">
      <c r="C100" s="107" t="s">
        <v>155</v>
      </c>
      <c r="D100" t="s">
        <v>142</v>
      </c>
    </row>
    <row r="101" spans="3:19" x14ac:dyDescent="0.3">
      <c r="D101" t="s">
        <v>137</v>
      </c>
    </row>
    <row r="103" spans="3:19" x14ac:dyDescent="0.3">
      <c r="R103" s="97" t="s">
        <v>72</v>
      </c>
    </row>
    <row r="104" spans="3:19" x14ac:dyDescent="0.3">
      <c r="O104" t="s">
        <v>146</v>
      </c>
    </row>
    <row r="105" spans="3:19" x14ac:dyDescent="0.3">
      <c r="S105" t="s">
        <v>71</v>
      </c>
    </row>
    <row r="109" spans="3:19" x14ac:dyDescent="0.3">
      <c r="R109" s="98" t="s">
        <v>67</v>
      </c>
    </row>
    <row r="110" spans="3:19" x14ac:dyDescent="0.3">
      <c r="D110" t="s">
        <v>138</v>
      </c>
      <c r="R110" s="98"/>
    </row>
    <row r="111" spans="3:19" x14ac:dyDescent="0.3">
      <c r="E111" t="s">
        <v>117</v>
      </c>
      <c r="R111" s="98"/>
    </row>
    <row r="112" spans="3:19" x14ac:dyDescent="0.3">
      <c r="D112" t="s">
        <v>139</v>
      </c>
      <c r="R112" s="98"/>
    </row>
    <row r="113" spans="3:19" x14ac:dyDescent="0.3">
      <c r="E113" t="s">
        <v>77</v>
      </c>
      <c r="R113" s="98"/>
    </row>
    <row r="114" spans="3:19" x14ac:dyDescent="0.3">
      <c r="D114" t="s">
        <v>140</v>
      </c>
      <c r="R114" s="98"/>
    </row>
    <row r="115" spans="3:19" x14ac:dyDescent="0.3">
      <c r="R115" s="98"/>
    </row>
    <row r="116" spans="3:19" ht="15" thickBot="1" x14ac:dyDescent="0.35">
      <c r="D116" t="s">
        <v>141</v>
      </c>
      <c r="R116" s="98"/>
    </row>
    <row r="117" spans="3:19" ht="15" thickBot="1" x14ac:dyDescent="0.35">
      <c r="E117" s="91" t="s">
        <v>76</v>
      </c>
      <c r="F117" s="92"/>
      <c r="G117" s="92"/>
      <c r="H117" s="92"/>
      <c r="I117" s="92"/>
      <c r="J117" s="92"/>
      <c r="K117" s="92"/>
      <c r="L117" s="92"/>
      <c r="M117" s="92"/>
      <c r="N117" s="92"/>
      <c r="O117" s="92"/>
      <c r="P117" s="93"/>
    </row>
    <row r="118" spans="3:19" ht="15" thickBot="1" x14ac:dyDescent="0.35">
      <c r="D118" s="95"/>
      <c r="E118" s="95"/>
      <c r="F118" s="95"/>
      <c r="G118" s="95"/>
      <c r="H118" s="95"/>
      <c r="I118" s="95"/>
      <c r="J118" s="95"/>
      <c r="K118" s="95"/>
      <c r="L118" s="95"/>
      <c r="M118" s="95"/>
      <c r="N118" s="95"/>
      <c r="O118" s="95"/>
    </row>
    <row r="119" spans="3:19" ht="15" thickBot="1" x14ac:dyDescent="0.35">
      <c r="C119" s="107" t="s">
        <v>156</v>
      </c>
      <c r="D119" t="s">
        <v>143</v>
      </c>
      <c r="E119" s="95"/>
      <c r="F119" s="95"/>
      <c r="G119" s="95"/>
      <c r="H119" s="95"/>
      <c r="I119" s="95"/>
      <c r="J119" s="95"/>
      <c r="K119" s="95"/>
      <c r="L119" s="95"/>
      <c r="M119" s="95"/>
      <c r="N119" s="95"/>
      <c r="O119" s="95"/>
      <c r="P119" s="95"/>
    </row>
    <row r="120" spans="3:19" x14ac:dyDescent="0.3">
      <c r="D120" t="s">
        <v>144</v>
      </c>
      <c r="E120" s="95"/>
      <c r="F120" s="95"/>
      <c r="G120" s="95"/>
      <c r="H120" s="95"/>
      <c r="I120" s="95"/>
      <c r="J120" s="95"/>
      <c r="K120" s="95"/>
      <c r="L120" s="95"/>
      <c r="M120" s="95"/>
      <c r="N120" s="95"/>
      <c r="O120" s="95"/>
      <c r="P120" s="95"/>
    </row>
    <row r="121" spans="3:19" x14ac:dyDescent="0.3">
      <c r="D121" t="s">
        <v>145</v>
      </c>
      <c r="E121" s="95"/>
      <c r="F121" s="95"/>
      <c r="G121" s="95"/>
      <c r="H121" s="95"/>
      <c r="I121" s="95"/>
      <c r="J121" s="95"/>
      <c r="K121" s="95"/>
      <c r="L121" s="95"/>
      <c r="M121" s="95"/>
      <c r="N121" s="95"/>
      <c r="O121" s="95"/>
    </row>
    <row r="122" spans="3:19" x14ac:dyDescent="0.3">
      <c r="E122" s="95"/>
      <c r="F122" s="95"/>
      <c r="G122" s="95"/>
      <c r="H122" s="95"/>
      <c r="I122" s="95"/>
      <c r="J122" s="95"/>
      <c r="K122" s="95"/>
      <c r="L122" s="95"/>
      <c r="M122" s="95"/>
      <c r="N122" s="95"/>
      <c r="O122" s="95"/>
      <c r="R122" s="97" t="s">
        <v>151</v>
      </c>
    </row>
    <row r="123" spans="3:19" x14ac:dyDescent="0.3">
      <c r="E123" s="95"/>
      <c r="F123" s="95"/>
      <c r="G123" s="95"/>
      <c r="H123" s="95"/>
      <c r="I123" s="95"/>
      <c r="J123" s="95"/>
      <c r="K123" s="95"/>
      <c r="L123" s="95"/>
      <c r="M123" s="95"/>
      <c r="N123" s="95"/>
      <c r="O123" s="95"/>
      <c r="R123" s="97" t="s">
        <v>118</v>
      </c>
    </row>
    <row r="124" spans="3:19" x14ac:dyDescent="0.3">
      <c r="E124" s="95"/>
      <c r="F124" s="95"/>
      <c r="G124" s="95"/>
      <c r="H124" s="95"/>
      <c r="I124" s="95"/>
      <c r="J124" s="95"/>
      <c r="K124" s="95"/>
      <c r="L124" s="95"/>
      <c r="M124" s="95"/>
      <c r="N124" s="95"/>
      <c r="O124" t="s">
        <v>146</v>
      </c>
    </row>
    <row r="125" spans="3:19" x14ac:dyDescent="0.3">
      <c r="E125" s="95"/>
      <c r="F125" s="95"/>
      <c r="G125" s="95"/>
      <c r="H125" s="95"/>
      <c r="I125" s="95"/>
      <c r="J125" s="95"/>
      <c r="K125" s="95"/>
      <c r="L125" s="95"/>
      <c r="M125" s="95"/>
      <c r="N125" s="95"/>
      <c r="O125" s="95"/>
      <c r="S125" t="s">
        <v>150</v>
      </c>
    </row>
    <row r="126" spans="3:19" x14ac:dyDescent="0.3">
      <c r="E126" s="95"/>
      <c r="F126" s="95"/>
      <c r="G126" s="95"/>
      <c r="H126" s="95"/>
      <c r="I126" s="95"/>
      <c r="J126" s="95"/>
      <c r="K126" s="95"/>
      <c r="L126" s="95"/>
      <c r="M126" s="95"/>
      <c r="N126" s="95"/>
      <c r="O126" s="95"/>
    </row>
    <row r="127" spans="3:19" x14ac:dyDescent="0.3">
      <c r="E127" s="95"/>
      <c r="F127" s="95"/>
      <c r="G127" s="95"/>
      <c r="H127" s="95"/>
      <c r="I127" s="95"/>
      <c r="J127" s="95"/>
      <c r="K127" s="95"/>
      <c r="L127" s="95"/>
      <c r="M127" s="95"/>
      <c r="N127" s="95"/>
      <c r="O127" s="95"/>
    </row>
    <row r="128" spans="3:19" x14ac:dyDescent="0.3">
      <c r="E128" s="95"/>
      <c r="F128" s="95"/>
      <c r="G128" s="95"/>
      <c r="H128" s="95"/>
      <c r="I128" s="95"/>
      <c r="J128" s="95"/>
      <c r="K128" s="95"/>
      <c r="L128" s="95"/>
      <c r="M128" s="95"/>
      <c r="N128" s="95"/>
      <c r="O128" s="95"/>
    </row>
    <row r="129" spans="3:18" x14ac:dyDescent="0.3">
      <c r="E129" s="95"/>
      <c r="F129" s="95"/>
      <c r="G129" s="95"/>
      <c r="H129" s="95"/>
      <c r="I129" s="95"/>
      <c r="J129" s="95"/>
      <c r="K129" s="95"/>
      <c r="L129" s="95"/>
      <c r="M129" s="95"/>
      <c r="N129" s="95"/>
      <c r="O129" s="95"/>
      <c r="P129" s="95"/>
      <c r="R129" s="98" t="s">
        <v>67</v>
      </c>
    </row>
    <row r="130" spans="3:18" ht="15" thickBot="1" x14ac:dyDescent="0.35">
      <c r="D130" s="94" t="s">
        <v>148</v>
      </c>
    </row>
    <row r="131" spans="3:18" ht="15" thickBot="1" x14ac:dyDescent="0.35">
      <c r="D131" s="94"/>
      <c r="E131" s="91" t="s">
        <v>147</v>
      </c>
      <c r="F131" s="92"/>
      <c r="G131" s="92"/>
      <c r="H131" s="93"/>
    </row>
    <row r="132" spans="3:18" x14ac:dyDescent="0.3">
      <c r="C132" s="94"/>
    </row>
    <row r="133" spans="3:18" x14ac:dyDescent="0.3">
      <c r="C133" s="94" t="s">
        <v>157</v>
      </c>
    </row>
    <row r="134" spans="3:18" x14ac:dyDescent="0.3">
      <c r="C134" s="94" t="s">
        <v>162</v>
      </c>
    </row>
    <row r="135" spans="3:18" x14ac:dyDescent="0.3">
      <c r="C135" s="94" t="s">
        <v>158</v>
      </c>
    </row>
    <row r="136" spans="3:18" x14ac:dyDescent="0.3">
      <c r="C136" s="94" t="s">
        <v>159</v>
      </c>
    </row>
    <row r="137" spans="3:18" x14ac:dyDescent="0.3">
      <c r="C137" s="94"/>
    </row>
    <row r="138" spans="3:18" x14ac:dyDescent="0.3">
      <c r="C138" s="94" t="s">
        <v>163</v>
      </c>
    </row>
    <row r="139" spans="3:18" x14ac:dyDescent="0.3">
      <c r="C139" s="94" t="s">
        <v>164</v>
      </c>
    </row>
    <row r="140" spans="3:18" x14ac:dyDescent="0.3">
      <c r="C140" s="94" t="s">
        <v>169</v>
      </c>
    </row>
    <row r="141" spans="3:18" x14ac:dyDescent="0.3">
      <c r="C141" s="94"/>
    </row>
    <row r="142" spans="3:18" x14ac:dyDescent="0.3">
      <c r="C142" s="94" t="s">
        <v>165</v>
      </c>
    </row>
    <row r="143" spans="3:18" x14ac:dyDescent="0.3">
      <c r="C143" s="94"/>
    </row>
    <row r="144" spans="3:18" x14ac:dyDescent="0.3">
      <c r="C144" s="94" t="s">
        <v>166</v>
      </c>
    </row>
    <row r="145" spans="3:18" x14ac:dyDescent="0.3">
      <c r="C145" s="94" t="s">
        <v>167</v>
      </c>
    </row>
    <row r="146" spans="3:18" x14ac:dyDescent="0.3">
      <c r="C146" s="94"/>
    </row>
    <row r="147" spans="3:18" x14ac:dyDescent="0.3">
      <c r="C147" s="94" t="s">
        <v>160</v>
      </c>
    </row>
    <row r="148" spans="3:18" x14ac:dyDescent="0.3">
      <c r="C148" s="94"/>
    </row>
    <row r="149" spans="3:18" x14ac:dyDescent="0.3">
      <c r="C149" s="106" t="s">
        <v>81</v>
      </c>
    </row>
    <row r="150" spans="3:18" x14ac:dyDescent="0.3">
      <c r="D150" s="94"/>
      <c r="E150" s="97" t="s">
        <v>91</v>
      </c>
      <c r="F150" t="s">
        <v>84</v>
      </c>
      <c r="H150" t="s">
        <v>79</v>
      </c>
      <c r="L150" t="s">
        <v>85</v>
      </c>
    </row>
    <row r="151" spans="3:18" x14ac:dyDescent="0.3">
      <c r="D151" s="94" t="s">
        <v>95</v>
      </c>
      <c r="E151" s="97"/>
    </row>
    <row r="152" spans="3:18" x14ac:dyDescent="0.3">
      <c r="D152" s="94" t="s">
        <v>96</v>
      </c>
      <c r="E152" s="97"/>
    </row>
    <row r="153" spans="3:18" x14ac:dyDescent="0.3">
      <c r="D153" s="94"/>
      <c r="E153" s="99" t="s">
        <v>78</v>
      </c>
      <c r="F153" t="s">
        <v>84</v>
      </c>
      <c r="H153" t="s">
        <v>80</v>
      </c>
      <c r="L153" t="s">
        <v>86</v>
      </c>
    </row>
    <row r="154" spans="3:18" x14ac:dyDescent="0.3">
      <c r="D154" s="94" t="s">
        <v>161</v>
      </c>
    </row>
    <row r="155" spans="3:18" x14ac:dyDescent="0.3">
      <c r="D155" s="94" t="s">
        <v>97</v>
      </c>
    </row>
    <row r="156" spans="3:18" x14ac:dyDescent="0.3">
      <c r="C156" s="100"/>
      <c r="D156" s="101"/>
      <c r="E156" s="102" t="s">
        <v>91</v>
      </c>
      <c r="F156" s="103" t="s">
        <v>84</v>
      </c>
      <c r="G156" s="103"/>
      <c r="H156" s="103" t="s">
        <v>80</v>
      </c>
      <c r="I156" s="103"/>
      <c r="J156" s="103"/>
      <c r="K156" s="103"/>
      <c r="L156" s="103" t="s">
        <v>104</v>
      </c>
      <c r="M156" s="103"/>
      <c r="N156" s="103"/>
      <c r="O156" s="103"/>
      <c r="P156" s="103"/>
      <c r="Q156" s="103"/>
      <c r="R156" s="1"/>
    </row>
    <row r="157" spans="3:18" x14ac:dyDescent="0.3">
      <c r="D157" s="94" t="s">
        <v>149</v>
      </c>
      <c r="E157" s="99"/>
    </row>
    <row r="158" spans="3:18" x14ac:dyDescent="0.3">
      <c r="D158" s="94" t="s">
        <v>105</v>
      </c>
      <c r="E158" s="99"/>
    </row>
    <row r="159" spans="3:18" x14ac:dyDescent="0.3">
      <c r="D159" s="94" t="s">
        <v>106</v>
      </c>
      <c r="E159" s="99"/>
    </row>
    <row r="160" spans="3:18" x14ac:dyDescent="0.3">
      <c r="D160" s="94" t="s">
        <v>152</v>
      </c>
      <c r="E160" s="99"/>
    </row>
    <row r="161" spans="3:14" x14ac:dyDescent="0.3">
      <c r="D161" s="94"/>
      <c r="E161" s="99"/>
    </row>
    <row r="162" spans="3:14" x14ac:dyDescent="0.3">
      <c r="D162" s="94" t="s">
        <v>82</v>
      </c>
    </row>
    <row r="163" spans="3:14" x14ac:dyDescent="0.3">
      <c r="D163" s="94"/>
      <c r="E163" s="97" t="s">
        <v>75</v>
      </c>
      <c r="F163" t="s">
        <v>83</v>
      </c>
    </row>
    <row r="164" spans="3:14" x14ac:dyDescent="0.3">
      <c r="D164" s="94" t="s">
        <v>87</v>
      </c>
    </row>
    <row r="165" spans="3:14" x14ac:dyDescent="0.3">
      <c r="D165" s="94"/>
      <c r="E165" t="s">
        <v>88</v>
      </c>
      <c r="F165" t="s">
        <v>93</v>
      </c>
    </row>
    <row r="166" spans="3:14" x14ac:dyDescent="0.3">
      <c r="D166" t="s">
        <v>89</v>
      </c>
    </row>
    <row r="167" spans="3:14" x14ac:dyDescent="0.3">
      <c r="D167" s="94" t="s">
        <v>94</v>
      </c>
    </row>
    <row r="168" spans="3:14" x14ac:dyDescent="0.3">
      <c r="D168" s="94"/>
      <c r="E168" s="97" t="s">
        <v>92</v>
      </c>
      <c r="F168" t="s">
        <v>83</v>
      </c>
    </row>
    <row r="169" spans="3:14" x14ac:dyDescent="0.3">
      <c r="D169" s="94"/>
      <c r="E169" s="99" t="s">
        <v>78</v>
      </c>
      <c r="F169" t="s">
        <v>98</v>
      </c>
    </row>
    <row r="170" spans="3:14" x14ac:dyDescent="0.3">
      <c r="D170" s="94"/>
      <c r="E170" s="97"/>
      <c r="G170" s="104" t="s">
        <v>99</v>
      </c>
    </row>
    <row r="171" spans="3:14" x14ac:dyDescent="0.3">
      <c r="D171" s="94"/>
      <c r="E171" s="97"/>
      <c r="F171" t="s">
        <v>100</v>
      </c>
    </row>
    <row r="172" spans="3:14" x14ac:dyDescent="0.3">
      <c r="D172" s="94" t="s">
        <v>101</v>
      </c>
      <c r="E172" s="97"/>
    </row>
    <row r="173" spans="3:14" x14ac:dyDescent="0.3">
      <c r="D173" s="94"/>
      <c r="E173" s="99" t="s">
        <v>78</v>
      </c>
      <c r="F173" t="s">
        <v>103</v>
      </c>
    </row>
    <row r="174" spans="3:14" x14ac:dyDescent="0.3">
      <c r="D174" t="s">
        <v>102</v>
      </c>
    </row>
    <row r="175" spans="3:14" x14ac:dyDescent="0.3">
      <c r="C175" s="100"/>
      <c r="D175" s="101"/>
      <c r="E175" s="102" t="s">
        <v>92</v>
      </c>
      <c r="F175" s="103" t="s">
        <v>90</v>
      </c>
      <c r="G175" s="103"/>
      <c r="H175" s="103"/>
      <c r="I175" s="103"/>
      <c r="J175" s="103"/>
      <c r="K175" s="103"/>
      <c r="L175" s="103"/>
      <c r="M175" s="103"/>
      <c r="N175" s="1"/>
    </row>
    <row r="176" spans="3:14" x14ac:dyDescent="0.3">
      <c r="D176" s="94" t="s">
        <v>113</v>
      </c>
    </row>
    <row r="177" spans="2:18" x14ac:dyDescent="0.3">
      <c r="C177" s="94"/>
    </row>
    <row r="178" spans="2:18" x14ac:dyDescent="0.3">
      <c r="C178" s="96" t="s">
        <v>112</v>
      </c>
    </row>
    <row r="179" spans="2:18" x14ac:dyDescent="0.3">
      <c r="D179" t="s">
        <v>74</v>
      </c>
    </row>
    <row r="180" spans="2:18" x14ac:dyDescent="0.3">
      <c r="D180" s="97" t="s">
        <v>75</v>
      </c>
      <c r="E180" t="s">
        <v>107</v>
      </c>
    </row>
    <row r="181" spans="2:18" x14ac:dyDescent="0.3">
      <c r="D181" t="s">
        <v>108</v>
      </c>
    </row>
    <row r="182" spans="2:18" x14ac:dyDescent="0.3">
      <c r="D182" t="s">
        <v>116</v>
      </c>
    </row>
    <row r="183" spans="2:18" x14ac:dyDescent="0.3">
      <c r="D183" t="s">
        <v>115</v>
      </c>
    </row>
    <row r="184" spans="2:18" x14ac:dyDescent="0.3">
      <c r="D184" s="97" t="s">
        <v>75</v>
      </c>
      <c r="E184" s="95" t="s">
        <v>84</v>
      </c>
      <c r="G184" s="95" t="s">
        <v>80</v>
      </c>
      <c r="H184" s="95"/>
      <c r="I184" s="95"/>
      <c r="J184" s="95"/>
      <c r="K184" s="95" t="s">
        <v>109</v>
      </c>
      <c r="L184" s="95"/>
      <c r="M184" s="95"/>
      <c r="N184" s="95"/>
      <c r="O184" s="95"/>
      <c r="P184" s="95"/>
      <c r="Q184" s="95"/>
      <c r="R184" t="s">
        <v>111</v>
      </c>
    </row>
    <row r="185" spans="2:18" x14ac:dyDescent="0.3">
      <c r="D185" t="s">
        <v>110</v>
      </c>
    </row>
    <row r="187" spans="2:18" x14ac:dyDescent="0.3">
      <c r="B187" s="96" t="s">
        <v>53</v>
      </c>
    </row>
    <row r="188" spans="2:18" x14ac:dyDescent="0.3">
      <c r="C188" t="s">
        <v>55</v>
      </c>
    </row>
    <row r="190" spans="2:18" x14ac:dyDescent="0.3">
      <c r="C190" t="s">
        <v>54</v>
      </c>
    </row>
    <row r="191" spans="2:18" x14ac:dyDescent="0.3">
      <c r="D191" t="s">
        <v>65</v>
      </c>
    </row>
    <row r="192" spans="2:18" x14ac:dyDescent="0.3">
      <c r="D192" t="s">
        <v>66</v>
      </c>
    </row>
    <row r="193" spans="4:4" x14ac:dyDescent="0.3">
      <c r="D193" t="s">
        <v>73</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calculator</vt:lpstr>
      <vt:lpstr>notes</vt:lpstr>
      <vt:lpstr>FuelCost</vt:lpstr>
      <vt:lpstr>FuelEmission</vt:lpstr>
      <vt:lpstr>Gbaseline</vt:lpstr>
      <vt:lpstr>Mmax</vt:lpstr>
      <vt:lpstr>Rpct</vt:lpstr>
      <vt:lpstr>Vmax</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dc:creator>
  <cp:lastModifiedBy>Paul</cp:lastModifiedBy>
  <dcterms:created xsi:type="dcterms:W3CDTF">2016-03-05T18:57:11Z</dcterms:created>
  <dcterms:modified xsi:type="dcterms:W3CDTF">2016-08-23T11:46:22Z</dcterms:modified>
</cp:coreProperties>
</file>